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C:\Users\GerdaRubinaKiukucane\Desktop\Domes sēde\"/>
    </mc:Choice>
  </mc:AlternateContent>
  <xr:revisionPtr revIDLastSave="0" documentId="13_ncr:1_{AEBC9C36-8976-4B23-AE44-DB2614CBF7E3}" xr6:coauthVersionLast="47" xr6:coauthVersionMax="47" xr10:uidLastSave="{00000000-0000-0000-0000-000000000000}"/>
  <bookViews>
    <workbookView xWindow="-14235" yWindow="-16320" windowWidth="29040" windowHeight="15720" xr2:uid="{00000000-000D-0000-FFFF-FFFF00000000}"/>
  </bookViews>
  <sheets>
    <sheet name="INVESTĪCIJU PLĀNS 2026-2028" sheetId="1" r:id="rId1"/>
    <sheet name="IELAS UN CEĻI 2026-2028" sheetId="2" r:id="rId2"/>
    <sheet name="APGAISMOJUMS 2026-2028" sheetId="4" r:id="rId3"/>
    <sheet name="RĪCĪBAS PLĀNS" sheetId="5" r:id="rId4"/>
    <sheet name="PIELIKUMS"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1" l="1"/>
  <c r="D87" i="1"/>
  <c r="F34" i="1"/>
  <c r="G34" i="1"/>
  <c r="G98" i="1" s="1"/>
  <c r="D34" i="1"/>
  <c r="C3" i="2"/>
  <c r="E98" i="1"/>
  <c r="D89" i="1"/>
  <c r="D52" i="1" l="1"/>
  <c r="D95" i="1"/>
  <c r="D77" i="1"/>
  <c r="D44" i="1"/>
  <c r="D3" i="2"/>
  <c r="E3" i="2"/>
  <c r="F3" i="2"/>
  <c r="D19" i="1"/>
  <c r="C3" i="4"/>
  <c r="C54" i="2"/>
  <c r="D25" i="1" l="1"/>
  <c r="D32" i="1"/>
  <c r="D21" i="1" l="1"/>
  <c r="D20" i="1"/>
  <c r="D94" i="1"/>
  <c r="D96" i="1"/>
  <c r="D91" i="1"/>
  <c r="D3" i="4"/>
  <c r="E3" i="4"/>
  <c r="F3" i="4"/>
  <c r="D10" i="1" l="1"/>
  <c r="D31" i="1"/>
  <c r="D12" i="1"/>
  <c r="G15" i="6"/>
  <c r="H15" i="6" s="1"/>
  <c r="I15" i="6" s="1"/>
  <c r="D15" i="6"/>
  <c r="E14" i="6"/>
  <c r="F14" i="6" s="1"/>
  <c r="H14" i="6" s="1"/>
  <c r="C14" i="6"/>
  <c r="E13" i="6"/>
  <c r="F13" i="6" s="1"/>
  <c r="C13" i="6"/>
  <c r="E12" i="6"/>
  <c r="F12" i="6" s="1"/>
  <c r="C12" i="6"/>
  <c r="E11" i="6"/>
  <c r="F11" i="6" s="1"/>
  <c r="C11" i="6"/>
  <c r="E10" i="6"/>
  <c r="F10" i="6" s="1"/>
  <c r="C10" i="6"/>
  <c r="E9" i="6"/>
  <c r="F9" i="6" s="1"/>
  <c r="H9" i="6" s="1"/>
  <c r="C9" i="6"/>
  <c r="F8" i="6"/>
  <c r="E8" i="6"/>
  <c r="C8" i="6"/>
  <c r="E7" i="6"/>
  <c r="F7" i="6" s="1"/>
  <c r="C7" i="6"/>
  <c r="E6" i="6"/>
  <c r="F6" i="6" s="1"/>
  <c r="C6" i="6"/>
  <c r="E5" i="6"/>
  <c r="F5" i="6" s="1"/>
  <c r="H5" i="6" s="1"/>
  <c r="C5" i="6"/>
  <c r="F4" i="6"/>
  <c r="E4" i="6"/>
  <c r="C4" i="6"/>
  <c r="E3" i="6"/>
  <c r="F3" i="6" s="1"/>
  <c r="H3" i="6" s="1"/>
  <c r="C3" i="6"/>
  <c r="C15" i="6" s="1"/>
  <c r="H10" i="6" l="1"/>
  <c r="H7" i="6"/>
  <c r="H11" i="6"/>
  <c r="H6" i="6"/>
  <c r="H12" i="6"/>
  <c r="H13" i="6"/>
  <c r="H4" i="6"/>
  <c r="H8" i="6"/>
  <c r="J15" i="6"/>
  <c r="I14" i="6"/>
  <c r="I13" i="6"/>
  <c r="I12" i="6"/>
  <c r="I11" i="6"/>
  <c r="I10" i="6"/>
  <c r="I9" i="6"/>
  <c r="I8" i="6"/>
  <c r="I7" i="6"/>
  <c r="I6" i="6"/>
  <c r="I5" i="6"/>
  <c r="I4" i="6"/>
  <c r="I3" i="6"/>
  <c r="F15" i="6"/>
  <c r="G3" i="6"/>
  <c r="G4" i="6"/>
  <c r="G5" i="6"/>
  <c r="G6" i="6"/>
  <c r="G7" i="6"/>
  <c r="G8" i="6"/>
  <c r="G9" i="6"/>
  <c r="G10" i="6"/>
  <c r="G11" i="6"/>
  <c r="G12" i="6"/>
  <c r="G13" i="6"/>
  <c r="G14" i="6"/>
  <c r="K15" i="6" l="1"/>
  <c r="J14" i="6"/>
  <c r="J13" i="6"/>
  <c r="J12" i="6"/>
  <c r="J11" i="6"/>
  <c r="J10" i="6"/>
  <c r="J9" i="6"/>
  <c r="J8" i="6"/>
  <c r="J7" i="6"/>
  <c r="J6" i="6"/>
  <c r="J5" i="6"/>
  <c r="J4" i="6"/>
  <c r="J3" i="6"/>
  <c r="K14" i="6" l="1"/>
  <c r="K13" i="6"/>
  <c r="K12" i="6"/>
  <c r="K11" i="6"/>
  <c r="K10" i="6"/>
  <c r="K9" i="6"/>
  <c r="K8" i="6"/>
  <c r="K7" i="6"/>
  <c r="K6" i="6"/>
  <c r="K5" i="6"/>
  <c r="K4" i="6"/>
  <c r="K3" i="6"/>
  <c r="D9" i="1" l="1"/>
  <c r="D93" i="1" l="1"/>
  <c r="D67" i="1" l="1"/>
  <c r="D43" i="1"/>
  <c r="D66" i="1"/>
  <c r="D49" i="1"/>
  <c r="D74" i="1"/>
  <c r="D75" i="1"/>
  <c r="D76" i="1"/>
  <c r="D88" i="1" l="1"/>
  <c r="D86" i="1"/>
  <c r="D71" i="1"/>
  <c r="D53" i="1"/>
  <c r="D51" i="1"/>
  <c r="D50" i="1"/>
  <c r="D27" i="1"/>
  <c r="D16" i="1"/>
  <c r="D8" i="1" l="1"/>
  <c r="D81" i="1" l="1"/>
  <c r="D90" i="1"/>
  <c r="D7" i="1"/>
  <c r="D6" i="1"/>
  <c r="D37" i="1" l="1"/>
  <c r="F35" i="1" l="1"/>
  <c r="F98" i="1" s="1"/>
  <c r="D35" i="1" l="1"/>
  <c r="D65" i="1"/>
  <c r="D24" i="1" l="1"/>
  <c r="D5" i="1" l="1"/>
  <c r="D39" i="1" l="1"/>
  <c r="D40" i="1"/>
  <c r="D73" i="1" l="1"/>
  <c r="D79" i="1"/>
  <c r="D78" i="1" l="1"/>
  <c r="D98" i="1" s="1"/>
</calcChain>
</file>

<file path=xl/sharedStrings.xml><?xml version="1.0" encoding="utf-8"?>
<sst xmlns="http://schemas.openxmlformats.org/spreadsheetml/2006/main" count="1214" uniqueCount="730">
  <si>
    <t>Nr.</t>
  </si>
  <si>
    <t>Projekta nosaukums</t>
  </si>
  <si>
    <t>Sasaiste ar Rīcības plāna pasākumiem</t>
  </si>
  <si>
    <t>Plānotie finanšu avoti</t>
  </si>
  <si>
    <t xml:space="preserve">Atbildīgā iestāde vai struktūrvienība </t>
  </si>
  <si>
    <t xml:space="preserve">Plānotais projekta realizācijas laiks </t>
  </si>
  <si>
    <t>Pašvaldības finansējums</t>
  </si>
  <si>
    <t>Citi</t>
  </si>
  <si>
    <t>RV1 IZGLĪTĪBA</t>
  </si>
  <si>
    <t>Paaugstināt pirmsskolas izglītības pakalpojumu pieejamību</t>
  </si>
  <si>
    <t>R1.1</t>
  </si>
  <si>
    <t>Paaugstināt pamata un vidējās izglītības pieejamību</t>
  </si>
  <si>
    <t>R1.2</t>
  </si>
  <si>
    <t>ES 
finansējums</t>
  </si>
  <si>
    <t>R1.7</t>
  </si>
  <si>
    <t>Nodrošināt kvalitatīvu izglītības vidi un materiāltehnisko bāzi pirmsskolas, vispārējās un interešu izglītības īstenošanai</t>
  </si>
  <si>
    <t>RV2 SPORTS UN AKTĪVĀ ATPŪTA</t>
  </si>
  <si>
    <t>VTP1 SABIEDRISKI AKTĪVS IEDZĪVOTĀJS</t>
  </si>
  <si>
    <t>Sporta un aktīvās atpūtas infrastruktūras būvju būvniecība</t>
  </si>
  <si>
    <t>R2.1; R15.2</t>
  </si>
  <si>
    <t>Sporta un aktīvās atpūtas objektu materiāltehniskās bāzes un sporta objektu nodrošinājums</t>
  </si>
  <si>
    <t>R2.2</t>
  </si>
  <si>
    <t>Kultūras objektu materiāltehniskās bāzes nodrošinājums</t>
  </si>
  <si>
    <t>RV3 KULTŪRA</t>
  </si>
  <si>
    <t>R3.2</t>
  </si>
  <si>
    <t>RV4 VESELĪBAS APRŪPE UN SOCIĀLIE PAKALPOJUMI</t>
  </si>
  <si>
    <t>SD</t>
  </si>
  <si>
    <t>R4.1</t>
  </si>
  <si>
    <t>Veselības veicināšanas un veselīga dzīvesveida pasākumu īstenošana</t>
  </si>
  <si>
    <t>VTP2 AUGSTU DZĪVES KVALITĀTI VEICINOŠA INFRASTRUKTŪRAS ATTĪSTĪBA</t>
  </si>
  <si>
    <t>RV5 DROŠA VIDE</t>
  </si>
  <si>
    <t>Infrastruktūra sabiedriskās kārtības uzlabošanai</t>
  </si>
  <si>
    <t>R5.1</t>
  </si>
  <si>
    <t>Pašvaldības ieviesta ielu un ceļu izbūves un pārbūves programma</t>
  </si>
  <si>
    <t>RV6 PIEEJAMĪBA UN MOBILITĀTE</t>
  </si>
  <si>
    <t>PĪP</t>
  </si>
  <si>
    <t>Ierīkots ielu un ceļu apgaismojums</t>
  </si>
  <si>
    <t>Ierīkota un pilnveidota sabiedriskā transporta pieturvietu infrastruktūra</t>
  </si>
  <si>
    <t>Ierīkotas pieturvietu nojumes, veikts labiekārtojums, pakāpeniski veikta esošo pieturvietu nojumju nomaiņa. Izbūvētas pieturvietu platformas, pieturvietas aprīkotas ar izgaismotiem afišu stendiem.</t>
  </si>
  <si>
    <t>Reģionāla mēroga veloinfrastruktūras un gājēju infrastruktūras izveide</t>
  </si>
  <si>
    <t>RV7 INŽENIERTEHNISKĀS INFRASTRUKTŪRAS NODROŠINĀJUMS</t>
  </si>
  <si>
    <t>Kanalizācijas un ūdensapgādes pieslēgumu nodrošināšana mājsaimniecībām</t>
  </si>
  <si>
    <t>R7.1</t>
  </si>
  <si>
    <t>Meliorācijas sistēmu sakārtošana novadā</t>
  </si>
  <si>
    <t>R7.3</t>
  </si>
  <si>
    <t>RV8 VIDE UN PUBLISKĀ ĀRTELPA</t>
  </si>
  <si>
    <t>Degradēto teritoriju sakopšana un revitalizācija</t>
  </si>
  <si>
    <t>R8.1</t>
  </si>
  <si>
    <t>Apzinātas un sakoptas pašvaldības īpašumā esošas degradētās teritorijas.</t>
  </si>
  <si>
    <t>VTP3 EKONOMISKĀS AKTIVITĀTES VEICINĀŠANA UN VIETAS POTENCIĀLA IZMANTOŠANA</t>
  </si>
  <si>
    <t>RV9 UZŅĒMĒJDARBĪBA</t>
  </si>
  <si>
    <t>Veicināta uzņēmējdarbības uzsākšana jaunajiem uzņēmējiem un jaunajām māmiņām. Biznesa uzsākšana jaunajiem uzņēmējiem - Granta programma</t>
  </si>
  <si>
    <t>R9.1</t>
  </si>
  <si>
    <t>RV10 ZĪMOLVEDĪBA UN VIETAS MĀRKETINGS</t>
  </si>
  <si>
    <t>Veicināta Mārupes novada atpazīstamība un zīmola stiprināšana</t>
  </si>
  <si>
    <t>Iedzīvotājiem un uzņēmējiem nodrošināta informācijas pieejamība un komunikācijas kvalitāte</t>
  </si>
  <si>
    <t>R10.1</t>
  </si>
  <si>
    <t>R10.3</t>
  </si>
  <si>
    <t>RV11 TŪRISMS</t>
  </si>
  <si>
    <t>Tūrisma objektu izveidošana, attīstīšana un pilnveidošana</t>
  </si>
  <si>
    <t>R11.5</t>
  </si>
  <si>
    <t>VTP4 EFEKTĪVA UN UZ SADARBĪBU VĒRSTA VALSTS PĀRVALDE</t>
  </si>
  <si>
    <t>RV12 PAŠVALDĪBAS PĀRVALDE</t>
  </si>
  <si>
    <t>Teritorijas attīstības plānošanas dokumentu izstrāde</t>
  </si>
  <si>
    <t>Energopārvaldes risinājumu ieviešana novadā</t>
  </si>
  <si>
    <t>Dalība starptautiskajos pārrobežu sadarbības projektos</t>
  </si>
  <si>
    <t>RV13 VIEDĀ PILSĒTVIDE</t>
  </si>
  <si>
    <t>Viedās infrastruktūras ierīkošana novadā</t>
  </si>
  <si>
    <t>R13.1</t>
  </si>
  <si>
    <t>RV 14 SABIEDRĪBAS LĪDZDARBĪBA</t>
  </si>
  <si>
    <t>Projektu konkursa "Mārupe - mūsu mājas" jaunu iniciatīvu realizēšana</t>
  </si>
  <si>
    <t>R14.2</t>
  </si>
  <si>
    <t>Projektu konkursa "Mārupe - mūsu mājas" jaunu iniciatīvu realizēšana, realizēti sabiedriskās iniciatīvas projekti.</t>
  </si>
  <si>
    <t>R14.3</t>
  </si>
  <si>
    <t>Līdzdalības budžetēšanas ieviešana un īstenošana</t>
  </si>
  <si>
    <t>Gājēju pārejas un gājēju ietves izbūve starp Sēbruciemu un Dzilnuciemu</t>
  </si>
  <si>
    <t>R15.3; R6.1</t>
  </si>
  <si>
    <t>Izveidota ielu un ceļu infrastruktūra, pārbūvētas ielas un ceļi novadā</t>
  </si>
  <si>
    <t>I  Ielu un ceļu infrastruktūras sakārtošana</t>
  </si>
  <si>
    <t>Gājēju pāreju, ātrumvaļņu un citu drošības pasākumu veikšana</t>
  </si>
  <si>
    <t>Ceļu segas pastiprinājums Mārupes novada pašvaldību ielām</t>
  </si>
  <si>
    <t>II Gājēju un veloceļu infrastruktūras sakārtošana</t>
  </si>
  <si>
    <t>III Ielu un ceļu pārbūve</t>
  </si>
  <si>
    <t xml:space="preserve">Zeltiņu ielas pārbūve (posmā no Lielās ielas līdz Stīpnieku ceļam V-15) </t>
  </si>
  <si>
    <t>Daibes ielas posma no Upesgrīvas ielas līdz Malduguņu ielai paplašināšana (Saistībā ar Daibes ielas pārbūvi, ko veiks SIA "Vastint")</t>
  </si>
  <si>
    <t>Ķiršu ielas pārbūve</t>
  </si>
  <si>
    <t>Piebraucamās ielas posma (pie Mētrām) no Sila ielas pārbūve</t>
  </si>
  <si>
    <t>Autoceļa C-21, Božu ceļa posma pārbūve Dzilnuciemā</t>
  </si>
  <si>
    <t>Stūnīšu ielas posma no Lapiņu dambja līdz Olaines novada robežai apgaismojuma izbūve</t>
  </si>
  <si>
    <t>Mārupītes gatves posma no esošā apgaismojuma balsta līdz Lapiņu dambim apgaismojuma izbūve</t>
  </si>
  <si>
    <t>Gājēju celiņa, no Kungu ielas līdz “pumpu trasei”,  apgaismojuma izbūve</t>
  </si>
  <si>
    <t>Atkritumu apsaimniekošanas infrastruktūras attīstība</t>
  </si>
  <si>
    <t>R8.4</t>
  </si>
  <si>
    <t>Materiāltehniskās bāzes nodrošināšana  publiskās ārtelpas saglabāšanai un rekreācijas teritoriju apsaimniekošanai</t>
  </si>
  <si>
    <t>MĀRUPES APKAIME</t>
  </si>
  <si>
    <t>JAUNMĀRUPES APKAIME</t>
  </si>
  <si>
    <t>SKULTES APKAIME</t>
  </si>
  <si>
    <t>TĪRAINES APKAIME</t>
  </si>
  <si>
    <t>BABĪTES APKAIME</t>
  </si>
  <si>
    <t>DZILNUCIEMA APKAIME</t>
  </si>
  <si>
    <t>PIŅĶU APKAIME</t>
  </si>
  <si>
    <t>SPILVES APKAIME</t>
  </si>
  <si>
    <t>TĒRIŅU APKAIME</t>
  </si>
  <si>
    <t>SALAS APKAIME</t>
  </si>
  <si>
    <t>Veikta divkārtu virsmas apstrāde pašvaldību ielām. 
Pašvaldības ceļu ar nesaistītu minerālmateriālu  segumu (dilumkārtas) atjaunošana.
Veikta projektēšana vienkārtas virsmas apstrādei Mārupes novada pašvaldību ielām, ceļiem.</t>
  </si>
  <si>
    <t>Kultūras infrastruktūras objektu būvniecība un pilnveidošana</t>
  </si>
  <si>
    <t>R3.1</t>
  </si>
  <si>
    <t>Sociālā dienesta un dienas centru sniegto pakalpojumu telpu pieejamības paplašināšana</t>
  </si>
  <si>
    <t>Sniegts līdzfinansējums kanalizācijas un ūdensapgādes pieslēgumu izveidošanai mājsaimniecībām. Atbalsts sniegts vismaz 100 mājsaimniecībām.</t>
  </si>
  <si>
    <t>Konkura rezultātā sniegts starta finansējums jaunas biznesa idejas realizēšanai. Atsevišķi organizēti grantu konkursi jaunajiem uzņēmējiem (sadarbībā ar SEB banka un citām kaimiņu pašvaldībām) un jaunajām māmiņām (tikai novada ietvaros). Sociālās uzņēmējdarbības grantu konkursa realizēšana.</t>
  </si>
  <si>
    <t>R4.5</t>
  </si>
  <si>
    <t>R6.4</t>
  </si>
  <si>
    <t>R11.7</t>
  </si>
  <si>
    <t>R11.4; R11.7</t>
  </si>
  <si>
    <t>KOPĀ</t>
  </si>
  <si>
    <t xml:space="preserve">Jaunatnes politikas plāna aktualizācija un ieviešana. Jauniešu iniciētu projektu realizācija. Jauniešu domes darbības nodrošināšana. </t>
  </si>
  <si>
    <t>Autoceļa C-57, V20 - Kleistu iela-Vārnukroga ceļš  posma no Kleistu ielas līdz autoceļam V20 pārbūve</t>
  </si>
  <si>
    <t>Viestura ielas posma pārbūve, Dzilnuciemā</t>
  </si>
  <si>
    <t>Autoceļa C-111, Varkaļu ceļa  pārbūve, Varkaļos</t>
  </si>
  <si>
    <t>Vecozolu ielas seguma atjaunošana posmā no Jelgavas ceļa līdz autobusu galapunktam</t>
  </si>
  <si>
    <t>Veikta Vecozolu ielas seguma atjaunošana posmā no Jelgavas ceļa līdz autobusu galapunktam</t>
  </si>
  <si>
    <t>C-60, Ceļš gar Hapaka grāvi pārbūve, Spilvē</t>
  </si>
  <si>
    <t>R8.6</t>
  </si>
  <si>
    <t>R8.5, R8.7</t>
  </si>
  <si>
    <t>R8.9</t>
  </si>
  <si>
    <t>Ar pašvaldības atbalstu veikta daudzdzīvokļu dzīvojamo māju teritorijas labiekārtošana (brauktuves, ietves vai stāvlaukuma izbūve, pārbūve vai atjaunošana, bērnu rotaļu laukuma, soliņu, zālienu un apstādījumu, sporta laukumu izbūve, pārbūve vai atjaunošana).</t>
  </si>
  <si>
    <t>Daudzdzīvokļu māju teritorijas labiekārtošana</t>
  </si>
  <si>
    <t>R6.1; R6.3; R6.4;  R9.3; R11.6; R15.3; R15.4</t>
  </si>
  <si>
    <t>R6.2; R6.2; R9.3; R15.3; R15.4</t>
  </si>
  <si>
    <t>R6.7</t>
  </si>
  <si>
    <t>R12.3, R8.5</t>
  </si>
  <si>
    <t>R12.6; R12.7</t>
  </si>
  <si>
    <t>R11.10; R12.8</t>
  </si>
  <si>
    <t>R12.10</t>
  </si>
  <si>
    <t>Veikta C-21, Božu ceļa posma pārbūve Dzilnuciemā (0,60km). Ir izstrādāts būvprojekts.</t>
  </si>
  <si>
    <t xml:space="preserve">Pārbūvēts tilts pār Neriņu vai tilts aizstāts ar caurteku, izbūvēts asfalta segums (0,42km) Vīkuļos </t>
  </si>
  <si>
    <t>Sila ielas posma pārbūve un labiekārtošana, Spuņciemā</t>
  </si>
  <si>
    <t>RV15 SADARBĪBAS UN PRIVĀTĀS LĪDZDALĪBAS  PROJEKTI</t>
  </si>
  <si>
    <t>Izglītības iestāžu pieejamības nodrošināšana</t>
  </si>
  <si>
    <t>R15.3</t>
  </si>
  <si>
    <t>Izbūvētas un pārbūvētas ielas un ceļi, veikti satiksmes drošības pasākumi, izbūvēto gājēju ceļi un veloceļi, saskaņā ar pielikumā pievienoto ielu un ceļu programmu.</t>
  </si>
  <si>
    <t xml:space="preserve">Skultes ielas posma no īpašuma Skultes iela 1 līdz lidostas skatu laukumam ( 500m ) apgaismojuma izbūve </t>
  </si>
  <si>
    <t>Lapsu ceļa apgaismojuma izbūve</t>
  </si>
  <si>
    <t>Ceļa uz Dižbārdiem apgaismojuma izbūve</t>
  </si>
  <si>
    <t>Veselības aprūpes infrastruktūras attīstība un ārstniecības pakalpojumu pieejamības nodrošināšana</t>
  </si>
  <si>
    <t>R4.4</t>
  </si>
  <si>
    <t>Ūdenssaimniecības pakalpojumu attīstība Mārupes pagastā</t>
  </si>
  <si>
    <t>Ūdenssaimniecības pakalpojumu attīstība Babītes un Salas pagastos</t>
  </si>
  <si>
    <t>Sociālā atbalsta nodrošināšana</t>
  </si>
  <si>
    <t>Gājēju ietves izbūve gar Aviācijas muzeju līdz skatu laukumam</t>
  </si>
  <si>
    <t>Maza mēroga infrastruktūras attīstība</t>
  </si>
  <si>
    <t>Apzinātas un realizētas izglītības iestāžu infrastruktūras uzlabošanas vajadzības kvalitatīvai izglītības satura īstenošanai (modernizēta bāze - interaktīvās tāfeles, kabinetu aprīkojums, brīvā laika pavadīšanas aktivitātes, interešu izglītības bāze utt). Papildināti un atjaunoti izglītības iestāžu materiāltehniskie resursi atbilstoši īstenotajām izglītības programmām un saturam.</t>
  </si>
  <si>
    <t>Aprīkojums un inventārs sporta un aktīvās atpūtas objektos, t.sk. trenažieru, vingrošanas šķēršļu, u.c sporta objektu izveidošana un apkārtējās teritorijas labiekārtošana.</t>
  </si>
  <si>
    <t>Izveidotas un labiekārtotas publiskās ārtelpas un rekreācijas teritorijas novadā</t>
  </si>
  <si>
    <t>Veikts gadskārtu dekoru iepirkums. Iegādāti jauni gadskārtu dekori, tehnika, inventārs u.c. materiāltehniskie līdzekļi, jaunradīto publisko rekreācijas teritoriju uzturēšanai.</t>
  </si>
  <si>
    <t>Dabas teritoriju saglabāšana un rekreācijas infrastruktūras izveidošana</t>
  </si>
  <si>
    <t>Pededzes ielas pārbūve posmā no Daugavas ielas līdz Lielajai ielai (tai skaitā gājēju ietves izbūve)</t>
  </si>
  <si>
    <t>R5.2</t>
  </si>
  <si>
    <t>Civilās aizsardzības pasākumu veikšana</t>
  </si>
  <si>
    <t>Mobilitātes punktu attīstība novadā</t>
  </si>
  <si>
    <t>R8.8</t>
  </si>
  <si>
    <t>Kapu infrastruktūras attīstība</t>
  </si>
  <si>
    <t>R12.5</t>
  </si>
  <si>
    <t>Materiāltehniskās bāzes nodrošināšana pašvaldības pakalpojumu paaugstināšanai</t>
  </si>
  <si>
    <t>APP</t>
  </si>
  <si>
    <t>APP, MKP</t>
  </si>
  <si>
    <t>IKSP</t>
  </si>
  <si>
    <t>IKSP, II, PĪP</t>
  </si>
  <si>
    <t>PĪP, APP</t>
  </si>
  <si>
    <t>APP, PĪP</t>
  </si>
  <si>
    <t>CP, APP, IKSP, II</t>
  </si>
  <si>
    <t>PĪP, APP, IKSP</t>
  </si>
  <si>
    <t>IKSP, APP</t>
  </si>
  <si>
    <t>Gājēju - velo posma izbūve C-26 Vecais Liepājas ceļš</t>
  </si>
  <si>
    <t>Saules ielas pievienojuma izbūve Skolas ielai gar Babītes vidusskolas stadionu</t>
  </si>
  <si>
    <t>Veikta Saules ielas pievienojuma izbūve Skolas ielai gar Babītes vidusskolas stadionu</t>
  </si>
  <si>
    <t>Gravu ielas paplašināšana</t>
  </si>
  <si>
    <t>PP, PĪP, CP</t>
  </si>
  <si>
    <t>MKP, PĪP</t>
  </si>
  <si>
    <t>TUAA</t>
  </si>
  <si>
    <t>Izstrādāta muzeja izveidošanas koncepcija un apzināti krājumi, muzeja perspektīvā atrašanās vieta.Uzstādīts  novada talismans -lielformāta vides objekts.</t>
  </si>
  <si>
    <t>Ziedleju ielas posms no Daibes līdz Vārpu ielai un Vārpu ielas posms no Ziedleju līdz Lielai ielai apgaismojuma projektēšana (1000m)</t>
  </si>
  <si>
    <t>Skultes ielas posma no  Skultes iela 32 gar mājām Skultes iela 10, 11, gar Skultes sākumskolu Skultes iela 25 pašvaldības īpašuma Skultes iela 23 (pirts telpas) apgaismojuma projektēšana (500m)</t>
  </si>
  <si>
    <t>Gātes ceļš C-108</t>
  </si>
  <si>
    <t>SD, APP</t>
  </si>
  <si>
    <t>IKSP, APP, MSC</t>
  </si>
  <si>
    <t>PĪP, APP, TUAA</t>
  </si>
  <si>
    <t>Kleistu ielas atjaunošana</t>
  </si>
  <si>
    <t>Autoceļa un stāvlaukuma izbūve Skultē</t>
  </si>
  <si>
    <t>Veikta Gātes ceļa C-108 apgaismojuma izbūve</t>
  </si>
  <si>
    <t>II</t>
  </si>
  <si>
    <t>MNSS, MSC, BSK</t>
  </si>
  <si>
    <t>KN, BKIC, IKSP, PĪP</t>
  </si>
  <si>
    <t>KN, BKIC, bibliotēkas</t>
  </si>
  <si>
    <t>Materiāltehniskās bāzes nodrošināšana pašvaldības pakalpojumu paaugstināšanai.</t>
  </si>
  <si>
    <t>Plieņciema, Kantora ielas, Stīpnieku krustojuma pārbūve</t>
  </si>
  <si>
    <t>Gājēju ietves un apgaismojuma izbūve Kleistu ielas posmā no Alstu ielas līdz C-57</t>
  </si>
  <si>
    <t>Ietves izbūve no Viskalnu ielas 35 m, kas savieno skolu ar jauno pirmskolas izglītības iestādi</t>
  </si>
  <si>
    <t>Veikta autoceļa un stāvlaukuma izbūve Skultē</t>
  </si>
  <si>
    <t xml:space="preserve">Veikta apgaismojuma izbūve Lapsu ceļam 1.56 km. </t>
  </si>
  <si>
    <t xml:space="preserve">Veikta apgaismojuma izbūve ceļam uz Dižbārdiem 1.12 km. </t>
  </si>
  <si>
    <t xml:space="preserve">Veikta apgaismojuma izbūve Skultes ielas posmā (500m) no īpašuma Skulte iela 1 līdz lidostas skatu laukumam. </t>
  </si>
  <si>
    <t xml:space="preserve">Veikta apgaismojuma izbūve Mārupītes gatves posma (300m) no esošā apgaismojuma balsta līdz Lapiņu dambim. </t>
  </si>
  <si>
    <t xml:space="preserve">Veikta apgaismojuma izbūve Stūnīšu ielas posma (150m) no Lapiņu dambja līdz Olaines novada robežai. </t>
  </si>
  <si>
    <t xml:space="preserve">Uzstādītas novērošanas kameras un pilnveidota novērošanas kameru sistēma. Iegādāta materiāltehniskā bāze. Izveidots stāvlaukums automašīnām apmeklētājiem un darbiniekiem, un nojume operatīvajam transportam. </t>
  </si>
  <si>
    <t>Izveidota reģionāla mēroga veloinfrastruktūra virzienā (V7) Rīga (pilsētas robeža) – Mārupe – Jaunmārupe (Ozolu ielas (ielas un gājēju-velo celiņa izmaksas iekļautas ielu un ceļu programmā), Ziedkalnu ielas un Loka ceļa krustojums). Izveidota reģionāla mēroga veloinfrastruktūra virzienā (V8) Rīga (pilsētas robeža) – Babīte – Piņķi (Piņķu ūdenskrātuve).</t>
  </si>
  <si>
    <t>Dokumentācijas sagatavošana jaunas izglītības iestādes attīstībai un uzsākta jaunas izglītības iestādes būvniecība publiskās un privātās partnerības ietvaros.</t>
  </si>
  <si>
    <t>IKSP, APP, CP</t>
  </si>
  <si>
    <t>R12.2, R12.10</t>
  </si>
  <si>
    <t>Sabiedrības digitālo prasmju attīstība</t>
  </si>
  <si>
    <t>Īstenots ĀNM projekts "Digitālās prasmes sabiedrības un pārvaldes digitālajai transformācijai” 2.3.2.1.i. investīcijas “Digitālās prasmes iedzīvotājiem t.sk. jauniešiem” īstenošana”, lai veicinātu sabiedrības digitālās pašapkalpošanās prasmes.</t>
  </si>
  <si>
    <t>Iegādāta materiāltehniskā bāze, jauniešu domes darbībai. Realizēti projekti ar jauniešu iesaisti. Jauniešu centru Babītē un Mārupē labiekārtošana. Labiekārtota sporta un atpūtas teritorija pie jauniešu centra “Hēlijs”.</t>
  </si>
  <si>
    <t>Uzņēmējdarbībai nepieciešamās infrastruktūras attīstība Mārupes pagastā lidostas apkārtnē</t>
  </si>
  <si>
    <t>Īstenots SAM 4.2.1.7. projekts "Pirmsskolas izglītības iestādes būvniecība Tīrainē, Mārupes novadā" un veikta Kungu ielas pagarinājuma izbūve.</t>
  </si>
  <si>
    <t>Īstenots SAM 4.3.6.6. projekts "Bērnu pieskatīšanas pakalpojumi Mārupes novadā".</t>
  </si>
  <si>
    <t xml:space="preserve">Īstenots SAM 3.1.2.1.i. projekts "Atbalsta pasākumi cilvēkiem ar invaliditāti mājokļu vides pieejamības nodrošināšanai" </t>
  </si>
  <si>
    <t>R15.5, R6.6</t>
  </si>
  <si>
    <t>Veikti priekšizpētes darbi mobilitātes punktu attīstībai, tai skaitā arī Park&amp;Ride stāvlaukimiem, lai veicinātu videi draudzīgu pārvietošanos un samazinātu automašīnu plūsmu. Sagatavots projekta pieteikums ES līdzfinansējuma piesaistei, lai veicinātu ilgtspējīgas daudzveidu mobilitātes attīstību, sasaistot to ar sabiedriskā transporta tīklu.</t>
  </si>
  <si>
    <t>Autoceļa C-9 “Mazeiķi-Silkalēji” pārbūve (t. sk. tilta pār Neriņu) posmā no militārās bāzes “Ceri” līdz valsts vietējam autoceļam V14 Jaunmārupe-Skulte</t>
  </si>
  <si>
    <t>Veikta autoceļa C-9 “Mazeiķi-Silkalēji” pārbūve Mārupes novadā (t. sk. tilta pār Neriņu) posmā no militārās bāzes “Ceri” līdz valsts vietējam autoceļam V14 Jaunmārupe-Skulte 1200 m garumā</t>
  </si>
  <si>
    <t>2026-2027</t>
  </si>
  <si>
    <t>Īstenoti veselības veicināšanas un slimības profilakses pasākumi Mārupes novadā.</t>
  </si>
  <si>
    <t xml:space="preserve">Īstenots projekts "Teritorijas labiekārtošana pie Spuņņupes peldvietas". </t>
  </si>
  <si>
    <t>Jauna apbedījumu sektora sagatavošana Beberbeķu kapsētā.</t>
  </si>
  <si>
    <t>Īstenots projekts "Uzņēmējdarbībai nepieciešamās infrastruktūras attīstība Mārupes pagastā lidostas apkārtnē" - veikta ceļa C-19 būvprojekta pārstrāde un tā pārbūve.</t>
  </si>
  <si>
    <t>Satiksmes drošības uzlabošana Valsts reģionālā autoceļa P132 (Rīga - Jaunmārupe) un autoceļa V-22 (Bašēni – Mežgaļi), autoceļa C-30 krustojumā"</t>
  </si>
  <si>
    <t>Satiksmes drošības uzlabošana, veicot luksafora izbūvi Valsts reģionālā autoceļa P132 (Rīga - Jaunmārupe) un autoceļa V-22 (Bašēni – Mežgaļi), autoceļa C-30 krustojumā".</t>
  </si>
  <si>
    <t>Gājēju ietves un apgaismojuma izbūve Kleistu ielas posmā no Klusās ielas līdz Kalēju ielai, Mežāres</t>
  </si>
  <si>
    <t xml:space="preserve">Mārupītes gatves (posmā no Vecozolu ielas līdz Lapiņu dambim) gājēju celiņa izbūve </t>
  </si>
  <si>
    <t>Veikta gājēju -  velosipēdistu celiņa un a/c C-65, Dzilnuciems-Piņķi izbūve posmā no Sēbruciema līdz Dzilnuciemam.</t>
  </si>
  <si>
    <t>Veikta gājēju - velo posma izbūve C-26 Vecais Liepājas ceļš.</t>
  </si>
  <si>
    <t>Veikta ietves izbūve gar Aviācijas muzeju līdz skatu laukumam (400m).</t>
  </si>
  <si>
    <t>Veikta Mārupītes gatves (posmā no Vecozolu ielas līdz Lapiņu dambim) gājēju celiņa izbūve (garums - 1 206 m).</t>
  </si>
  <si>
    <t>Veikta ietves izbūve no Viskalnu ielas 35 m, kas savieno skolu ar jauno pirmskolas izglītības iestādi.</t>
  </si>
  <si>
    <t>Veikta gājēju ietvers un apgaismojuma izbūve Kleistu ielas posmā no Klusās ielas līdz kalēju ielai, Mežārēs.</t>
  </si>
  <si>
    <t>Izbūvēts savienojums ar esošajiem gājēju ceļu posmiem Kleistu ielas posmā no Alstu ielas līdz C-57 (~0,6km) , aizstāts meliorācijas niovadgrāvis ar kolektoru, izbūvēts apgaismojums.</t>
  </si>
  <si>
    <t>Veikta gājēju celiņa izbūve Ventas ielas posmā no Kurmales līdz Dzelzceļa ielai.</t>
  </si>
  <si>
    <t>Veikta ielas pārbūve posmā no Daugavas ielas līdz Lielajai ielai.</t>
  </si>
  <si>
    <t>Gājēju celiņa izbūve no Jaunmārupes pamatskolas gar Dabas parku līdz pagriezienam uz rotaļu laukumiem</t>
  </si>
  <si>
    <t>Veikta gājēju celiņa izbūve no Jaunmārupes pamatskolas gar Dabas parku līdz pagriezienam uz rotaļu laukumiem 230 m (nekustamajā īpašumā kad. Nr.80760110643, 80760111209).</t>
  </si>
  <si>
    <t>Ielas brauktuves pārbūve un gājēju – veloceļa izbūve Lielajā ielā no Valsts reģionālā autoceļa P132 (Rīga – Jaunmārupe) līdz Rožu ielai</t>
  </si>
  <si>
    <t xml:space="preserve">Veikta ielas brauktuves pārbūve, gājēju – veloceļa izbūve Lielajā ielā no Valsts reģionālā autoceļa P132 (Rīga – Jaunmārupe) līdz Rožu ielai, Mārupē (640 m). </t>
  </si>
  <si>
    <t>Ielas un gājēju – veloceļa pārbūve Lielajā ielā no Vārpu ielas līdz Daibes ielai</t>
  </si>
  <si>
    <t>Veikta ielas un gājēju – veloceļa pārbūve Lielajā ielā no Vārpu ielas līdz Daibes ielai, Mārupē (garums  - 0.430 m).</t>
  </si>
  <si>
    <t>Vārpu ielas un gājēju ietves izbūve no Lielās ielas līdz Plieņciema ielai</t>
  </si>
  <si>
    <t>Veikta Vārpu ielas un gājēju ietves izbūve no Lielās ielas līdz Plieņciema ielai 1,38km garumā.</t>
  </si>
  <si>
    <t>Amatas ielas un ietves pārbūve no Gaujas ielas līdz Mārupītes gatvei</t>
  </si>
  <si>
    <t>Veikta Amatas ielas un ietves pārbūve no Gaujas ielas līdz Mārupītes gatvei un autostāvvietu izbūve pie PII "Lienīte" (405 m)</t>
  </si>
  <si>
    <t>Veikta būvprojekta izstrāde un ielas pārbūve (~ 0.165 km).</t>
  </si>
  <si>
    <t>Veikta Sniķeru ielas pārbūve  ar ietves un autostāvvietu izbūvi no Valsts vietējā autoceļa V15 (Rīgas robeža - Silnieki - Puķulejas) līdz Paleju ielai (420m).</t>
  </si>
  <si>
    <t>Sniķeru ielas pārbūve no Valsts vietējā autoceļa V15 (Rīgas robeža - Silnieki - Puķulejas) līdz Paleju ielai</t>
  </si>
  <si>
    <t>Veikta Silnieku ielas pārbūve no pašvaldības autoceļa C-18 (Saltupi-Turaidas-Rutki) līdz pašvaldības autoceļam C-16 (Noras-Dumpji-Rutki) (840 m).</t>
  </si>
  <si>
    <t>Silnieku ielas pārbūve no pašvaldības autoceļa C-18 (Saltupi-Turaidas-Rutki) līdz pašvaldības autoceļam C-16 (Noras-Dumpji-Rutki)</t>
  </si>
  <si>
    <t>Pabeigta Mazcenu alejas pārbūve pa kārtām posmā no Meža ielas līdz Ošu ielai.</t>
  </si>
  <si>
    <t xml:space="preserve">Mazcenu alejas pārbūve (posmā Meža ielas līdz Ošu ielai) </t>
  </si>
  <si>
    <t>Veikta Gravu ielas grāvja aizbēršana un ielas paplašināšana, nodrošināta divvirzienu satiksme, uzlabota satiksmes drošiba.</t>
  </si>
  <si>
    <t>Veikta Kleistu ielas brauktuves asfalta seguma atjaunošana.</t>
  </si>
  <si>
    <t>Veikti projektēšanas darbi ceļa pārbūvei gar Hapaka grāvi, Spilvē.</t>
  </si>
  <si>
    <t>Veikti autoceļa posma pārbūves projektēšanas darbi posmā no Kleistu ielas līdz Vārnukroga ceļam (1,7km).</t>
  </si>
  <si>
    <t>Veikti projektēšanas darbi piebraucamās ielas posma (pie Mētrām) no Sila ielas pārbūvei.</t>
  </si>
  <si>
    <t>Veikta Ķiršu ielas pārbūve (0.19km).</t>
  </si>
  <si>
    <t>Veikta Viestura ielas posma pārbūve (~0,8km).</t>
  </si>
  <si>
    <t xml:space="preserve"> Veikta Sila ielas posma pārbūve un labiekārtošana, Spuņciemā.</t>
  </si>
  <si>
    <t>Pašvaldības objekti (suņu pastaigas, bērnu, trenažieru laukumi un atpūtas laukumi un parki)</t>
  </si>
  <si>
    <t xml:space="preserve">Gājēju pāreju -speciālā apgaismojuma uzstādīšana </t>
  </si>
  <si>
    <t>Apgaismojuma izbūve Kokles ielā (300m)</t>
  </si>
  <si>
    <t>Veikta apgaismojuma izbūve Brīvnieku ielas posmā no Kurmales ielas līdz īpašumam Brīvnieku iela 1 (200m).</t>
  </si>
  <si>
    <t>Aapgaismojuma izbūve Brīvnieku ielas posmā no Kurmales ielas līdz īpašumam Brīvnieku iela 1</t>
  </si>
  <si>
    <t>Veikta Māliņu ielas posma (220m) apgaismojuma izbūve.</t>
  </si>
  <si>
    <t>Māliņu ielas posma apgaismojuma izbūve</t>
  </si>
  <si>
    <t>Ozolkalna ielas posma no Stīpnieku ceļa līdz Robežnieku ielai apgaismojuma izbūve (līdz izprojektētajam atkritumu šķirošanas laukumam)</t>
  </si>
  <si>
    <t>Loka ceļa apgaismojuma izbūve posmā no Ozolu ielas līdz Kārkliņu ielai</t>
  </si>
  <si>
    <t>Veikta Skultes ielas posma no  Skultes iela 32  gar mājām Skultes iela 10, 11, gar Skultes sākumskolu Skultes iela 25 pašvaldības īpašuma Skultes iela 23 (pirts telpas) apgaismojuma izbūve.</t>
  </si>
  <si>
    <t>Veikta Loka ceļa apgaismojuma izbūve posmā no Ozolu ielas līdz Kārkliņu ielai (1300m).</t>
  </si>
  <si>
    <t>Veikta gājēju celiņa, no Kungu ielas līdz "Pump track" trasei,  apgaismojuma izbūve.</t>
  </si>
  <si>
    <t>Ozolkalna ielas posma no Stīpnieku ceļa līdz Robežnieku ielai apgaismojuma izbūve (līdz izprojektētajam atkritumu šķirošanas laukumam) (500m).</t>
  </si>
  <si>
    <t>Veikta Ziedleju ielas posma no Daibes līdz Vārpu ielai un Vārpu ielas posma no Ziedleju līdz Lielai ielai apgaismojuma izbūve.</t>
  </si>
  <si>
    <t>Veikta apgaismojuma izbūve Kokles ielā (300m).</t>
  </si>
  <si>
    <t>Speciālo gājēju pāreju apgaismojuma ZEBRA Calipso izbūve (Gājēju pāreju -speciālā apgaismojuma uzstādīšana Jelgavas ceļš, Gaujas iela, Mārupītes gatve, Ventas iela, Kleistu iela, Babītes iela, Jūrmalas iela, Rīgas iela, Sēbruciems).</t>
  </si>
  <si>
    <t>Pašvaldības objektu apgaismojuma izbūve (Suņu pastaigu laukumi Tīrainē un Piņķos, Trenažieru laukums Piņķos pie ūdenskrātuves, Babītē pie dzelzceļa stacijas, Dzilnuciems Kungu iela, bērnu laukumi Meldriņu ielā un Liepu alejā, Pūpes parks ).</t>
  </si>
  <si>
    <t>Veikta apgaismojuma izbūve Ķiršu ielas posmā no Liepu alejas līdz vecajam Kalnciema ceļam (200m).</t>
  </si>
  <si>
    <t>Apgaismojuma izbūve Ķiršu ielas posmā no Liepu alejas līdz vecajam Kalnciema ceļam</t>
  </si>
  <si>
    <t>Apgaismojuma izbūve Vārpu ceļa posmā no vecā Liepājas ceļa līdz ceļam uz Božām</t>
  </si>
  <si>
    <t>Veikta apgaismojuma izbūve Vārpu ceļa posmā no vecā Liepājas ceļa līdz ceļam uz Božām (700m).</t>
  </si>
  <si>
    <t>Rudzu ielas posma apgaismojuma ierīkošana</t>
  </si>
  <si>
    <t>Veikta Rudzu ielas posma (450m) apgaismojuma izbūve</t>
  </si>
  <si>
    <t>Apgaismojuma izbūve Bražu ceļa posmā no autoceļa A10 līdz Spuņciema ielai</t>
  </si>
  <si>
    <t>Veikta pgaismojuma izbūve Bražu ceļa posmā no autoceļa A10 līdz Spuņciema ielai (350m)</t>
  </si>
  <si>
    <t>Īstenoti projekti Emisiju kvotu izsolīšanas instrumenta (EKII) ietvaros "Saules elektrostaciju uzstādīšana pirmsskolas izglītības iestādē “Lienīte” un Babītes vidusskolā".</t>
  </si>
  <si>
    <t>Īstenoti projekti Emisiju kvotu izsolīšanas instrumenta (EKII) ietvaros "Saules elektrostaciju uzstādīšana pirmsskolas izglītības iestādē “Mārzemīte”".</t>
  </si>
  <si>
    <t>Īstenots projekts 2.2.3.3. pasākuma “Pasākumi bioloģiskās daudzveidības veicināšanai un saglabāšanai” ietvaros Beberbeķu dabas parka dabas aizsardzības plāna izstrādei.</t>
  </si>
  <si>
    <t>Īstenots projekts 2.2.3.3. pasākuma “Pasākumi bioloģiskās daudzveidības veicināšanai un saglabāšanai” ietvaros Babītes ezera dabas aizsardzības plāna izstrādei.</t>
  </si>
  <si>
    <t xml:space="preserve">Iedzīvotāju īpašumu vērtības un dzīves kvalitātes prasību pilnveidošana, novada  infrastruktūras būvju - industriālo un sabiedrisko ēku, ceļu, ielu, pamatu, inženierkomunikāciju , t.sk. elektropārvades kabeļu, interneta kabeļu, ūdensvada, kanalizācijas, lietus kanalizācijas  un citu publisku ietaišu ekspluatācijas apstākļu uzlabošana un ekspluatācijas kalpošanas termiņa efektīva pagarināšana, applūšanas risku mazināšana. </t>
  </si>
  <si>
    <t>Ierīkots ielu un ceļu apgaismojums novadā, saskaņā ar pielikumā pievienoto ielu un ceļu apgaismojuma programmu.</t>
  </si>
  <si>
    <t>Dabas teritoriju, tai skaitā NATURA 2000 teritoriju sakārtošana un attīstība, nodrošinot pasākumus bioloģiskās daudzveidības saglabāšanai.  Labiekārtota Medema purva teritorija rekreācijai, kas viegli pieejama Mārupes novada iedzīvotājiem ikdienas aktivitātēm dabā, kā arī  piemērota viesiem no apkārtnes teritorijām.</t>
  </si>
  <si>
    <t>Veikta ūdenssaimniecības attīstība Spilves ciemā, izbūvējot jaunus ūdensapgādes un kanalizācijas tīklus, jaunas kanalizācijas sūkņu stacijas.  Veikta ūdenssaimniecības attīstība Spuņciemā, izbūvējot notekūdeņu attīrīšanas iekārtu, dzeramā ūdens sagatavošanas iekārtu. Paplašināti kanalizācijas tīkli Piņķos.  Piņķu ciema notekūdens attīrīšanas iekārtu paplašināšana. Babītes – Piņķu kanalizācijas sistēmas tīklu pieslēgšanas pie Jūrmalas – Rīgas kanalizācijas spiedvada, t.sk. rezerves spiedvada, būvprojekta izstrāde. Kanalizācijas aku pārbūve Piņķos. Ierīkotas publiski pieejamas ūdens ņemšanas vietas.</t>
  </si>
  <si>
    <t>Izstrādāts ainavu tematiskais plānojums  Mārupes pagasta pusei, apvienots  un aktualizēts kopā ar Babītes un Salas pagastu, izstrādājot ainavu tematisko plānojumu. Stratēģiskā ietekmes uz vidi novērtējuma (SIVN) procedūras nodrošināšana Mārupes novada teritorijas plānojumam. Jauna teritorijas plānojuma izstrāde jaunizveidotajam Mārupes novadam. Ekspertu piesaiste detālplānojuma izstrādei nekustamajam īpašuma "Jaungraviņas" un Stīpnieku ceļs 23. Veikts pētījums par drošas un ērtas autoceļa infrastruktūras izveidi un mobilitātes uzlabošanu Mārupē.</t>
  </si>
  <si>
    <t>Iegādāti pārvietojami stacionārie viedie satiksmes skaitītāji. Ieviesta viedā infrastruktūra. Iesaiste sadarbības projektos ar Rīgas plānošanas reģionu un Pierīgas pašvaldībām inovatīvu viedo risinājumu apzināšanā, piesaistot ES fondu līdzfinansējumu. Apmeklētāju plūsmas skaitītāju uzstādīšana tūrisma objektos. Veikti priekšizpētes darbi projekta pieteikuma sagatavošanai Emisiju kvotu izsolīšanas instrumenta (EKII) pasākumam "Siltumnīcefekta gāzu emisiju samazināšana ar viedajām pilsētvides tehnoloģijām". Veikti priekšizpētes darbi projekta pieteikuma sagatavošanai Modernizācijas fonda pasākumam "Energoefektivitātes paaugstināšana transporta sektorā – atbalsts elektromobiļu un to uzlādes infrastruktūras ieviešanai". Sagatavots un iesniegts projekta pieteikums Interreg-Baltic_EvSol "Solar-integrated public buildings with Vehicle-to-Building (V2B) solutions to accelerate green transition". Dalība programmas Vides un klimata pasākumi (LIFE-2022-CET) projektā “Jauniešu līdzdalības veicināšana enerģētikas kopienu pasākumos" (POWERYOUTH). Dalība projektā "DATAWiSE Vieda un ilgtspējīga ēku pārvaldība, kas balstās starpnozaru sadarbībā" sadarbībā ar Rīgas plānošanas reģionu.</t>
  </si>
  <si>
    <t>Gājēju pāreju, ātrumvaļņu un citu drošības pasākumu veikšana   (ātrumvaļņu apliecinājumu karte Asteru iela, Vaidavas iela, satiksmes drosības uzlabošana uz Mārupītes gatves un Gerberu ielas krustojumā pārbūvējot gājēju pāreju u.c. pasākumi). Veikta Gaujas ielas (caurtekas) pārbūve novadgrāvja 41312:P:21 šķērsojumā.</t>
  </si>
  <si>
    <t>R4.2, R12.1</t>
  </si>
  <si>
    <t>R15.3; R6.2</t>
  </si>
  <si>
    <t>Uzņēmējdarbībai nepieciešamās infrastruktūras attīstība Jaunmārupē - Ozolu ielas pārbūve posmā no Loka ceļa līdz Ziedkalnu ielai</t>
  </si>
  <si>
    <t>Uzņēmējdarbībai nepieciešamās infrastruktūras attīstība Jaunmārupē - Ozolu ielas pārbūve</t>
  </si>
  <si>
    <t>Projekta pieteikuma sagatavošana 5.1.1.9. pasākumā "Objektu (patvertņu) pielāgošana un aprīkošana civilās aizsardzības mērķiem"</t>
  </si>
  <si>
    <t>Neriņas ielas pārbūve</t>
  </si>
  <si>
    <t>Veikta Neriņas ielas pārbūves darbi.</t>
  </si>
  <si>
    <t>N.p.k.</t>
  </si>
  <si>
    <t>Rīcības un pasākumi</t>
  </si>
  <si>
    <t>Sasniegtie rezultātu rādītāji</t>
  </si>
  <si>
    <t>Atbildīgie izpildītāji</t>
  </si>
  <si>
    <t>Izpildes termiņš</t>
  </si>
  <si>
    <t>Finanšu resursi</t>
  </si>
  <si>
    <t>VTP1 – Sabiedriski aktīvs iedzīvotājs</t>
  </si>
  <si>
    <t>U1.1 Ikvienam Mārupes novada iedzīvotājam pieejama kvalitatīva pirmsskolas, pamata, interešu un pieaugušo izglītība</t>
  </si>
  <si>
    <t>Pirmsskolas izglītības pakalpojumu pieejamības paaugstināšana</t>
  </si>
  <si>
    <r>
      <t xml:space="preserve">Jaunas pirmsskolas izglītības iestādes būvniecība. Izveidota ilgtermiņa sadarbība ar privātajām pirmsskolas izglītības iestādēm, nodrošinot pakalpojumu pieejamību. Turpinās sadarbība aukļu pakalpojuma pieejamības nodrošināšanā. Informētas privātās pirmsskolas izglītības iestādes par pedagogu profesionālās pilnveides pasākumiem. 
</t>
    </r>
    <r>
      <rPr>
        <i/>
        <sz val="11"/>
        <rFont val="Calibri"/>
        <family val="2"/>
        <charset val="186"/>
        <scheme val="minor"/>
      </rPr>
      <t>*Pielikumā prognoze par pirmsskolas vecuma bērnu skaita izmaiņām no (1-6 gadi ieskaitot) Mārupes novadā, dalījumā pa teritoriālajām vienībām.</t>
    </r>
    <r>
      <rPr>
        <sz val="11"/>
        <rFont val="Calibri"/>
        <family val="2"/>
        <charset val="186"/>
        <scheme val="minor"/>
      </rPr>
      <t xml:space="preserve"> </t>
    </r>
  </si>
  <si>
    <t>PĪP, IKSP</t>
  </si>
  <si>
    <t>2022-2028</t>
  </si>
  <si>
    <t>Pašvaldības budžets, ES fondi</t>
  </si>
  <si>
    <t>Pamata un vidējās izglītības pieejamības paaugstināšana</t>
  </si>
  <si>
    <t>Radītas vietas, vai nu izbūvējot jaunas telpas izglītības pakalpojumu attīstībai vai nodrošinot tās sadarbībā ar kaimiņu pašvaldībām. Uzsākta Skultes sākumskolas un sporta laukuma būvniecība. Jaunas skolas būvniecība pamatskolas un vidusskolas pieejamības paaugstināšanai. Vidusskolas izglītības pakalpojumu pieejamības paplašināšana kādā no novada esošām skolām.</t>
  </si>
  <si>
    <t>II, IKSP, PĪP</t>
  </si>
  <si>
    <t>ES fondi, valsts mērķdotācija, pašvaldības budžets</t>
  </si>
  <si>
    <t>R1.3</t>
  </si>
  <si>
    <t>Mūsdienīgu, inovatīvu un daudzveidīgu interešu izglītības klāstu, nodrošinot specializācijas iespējas attīstība</t>
  </si>
  <si>
    <t>Paplašināts interešu izglītības piedāvājums, attīstot starpdisciplināras, mūsdienīgas prasmes. Attīstīts un nodrošināts STEM un tehniskās jaunrades piedāvājums interešu izglītībā. Nodrošināts STEM un tehniskās jaunrades interešu izglītībai nepieciešamā materiālā bāze. Piesaistīti ārējie interešu izglītības sniedzēji vispārējās izglītības iestādēs. Attīstīta skolu sadarbība interešu izglītības piedāvājuma veidošanā. Attīstīts interešu izglītības piedāvājums ārpus formālās izglītības vides.</t>
  </si>
  <si>
    <t>II, IKSP</t>
  </si>
  <si>
    <t>Pastāvīgi</t>
  </si>
  <si>
    <t>R1.4</t>
  </si>
  <si>
    <t>Profesionālās ievirzes izglītības pieejamības un daudzveidības attīstība</t>
  </si>
  <si>
    <t>Pilnveidota sadarbība starp novada iestādēm, lai pilnvērtīgi izmantotu infrastruktūru profesionālās ievirzes izglītības vajadzību nodrošināšanai. Paplašināts profesionālās ievirzes izglītības programmu piedāvājums, veidojot jaunas programmas.</t>
  </si>
  <si>
    <t>2022 - 2028</t>
  </si>
  <si>
    <t>Pašvaldības budžets, valsts mērķdotācija</t>
  </si>
  <si>
    <t>R1.5</t>
  </si>
  <si>
    <t>Mārupes novada iedzīvotāju iesaisti pieaugušo izglītībā stimulēšana</t>
  </si>
  <si>
    <t>Attīstīta pieaugošo izglītības informatīvā un konsultatīvā funkcija, t.sk. e-vidē. Attīstīta sadarbība starp uzņēmējdarbības atbalsta, izglītības un sociālajiem dienestiem, apzinot pieaugušo izglītības mērķa grupas un to vajadzības. Izstrādāts pašvaldības pieaugušo izglītības attīstības plāns, nosakot prioritārās mērķa grupas, tematiskās vajadzības un izglītības kanālus. Atbalstītas privātās un pašvaldības iestāžu iniciatīvas pieaugušo izglītības pakalpojumu nodrošināšanā. Atbalstītas pieaugušo neformālās un interešu izglītības iespējas.</t>
  </si>
  <si>
    <t>IKSP, SD, APP</t>
  </si>
  <si>
    <t>R1.6</t>
  </si>
  <si>
    <t>Iekļaujošo izglītību Mārupes novada izglītības iestādēs īstenošana</t>
  </si>
  <si>
    <t xml:space="preserve">Atbilstoši pieprasījumam nodrošināt izglītības iespējas izglītojamajiem ar speciālajām vajadzībām. Nodrošināts psihoemocionāls atbalsts pedagogiem, kas strādā ar izglītojamajiem ar speciālajām vajadzībām. Sagatavoti pedagogi darbam ar bērniem ar speciālajām vajadzībām, nodrošinot apmācības un speciālistu konsultācijas. Apzinātas un nodrošinātas atbalsta personāla vajadzības pašvaldības izglītības iestādēs. Nodrošināti pedagogu palīgi klasēs, kurās mācās izglītojamie ar speciālajām vajadzībām, mācīšanās grūtībām, uzvedības traucējumiem u.tml. </t>
  </si>
  <si>
    <t>IKSP, II, SD</t>
  </si>
  <si>
    <t>Kvalitatīvu izglītības vidi un materiāltehnisko bāzi pirmsskolas, vispārējās un interešu izglītības īstenošanai nodrošināšana</t>
  </si>
  <si>
    <t xml:space="preserve">Apzinātas un realizētas izglītības iestāžu infrastruktūras uzlabošanas vajadzības. Papildināti un atjaunoti izglītības iestāžu materiāltehniskie resursi atbilstoši īstenotajām izglītības programmām un saturam. </t>
  </si>
  <si>
    <t>IKSP, II</t>
  </si>
  <si>
    <t>R1.8</t>
  </si>
  <si>
    <t>Pašvaldības pakalpojumu savstarpējas koordinācijas sekmēšana</t>
  </si>
  <si>
    <t>Celta IKSP kapacitāte atbilstoši vēlamajām pārvaldes funkcijām. Uzlabota piekļuve izglītības iestādēm, attīstot sabiedriskā transporta tīklojumu. Uzlabota piekļuve izglītības iestādēm, pilnveidojot skolēnu autobusa pakalpojuma plānojumu. Attīstīti veloceliņi un velo novietnes uz/pie izglītības iestādēm.</t>
  </si>
  <si>
    <t>IKSP, II, APP</t>
  </si>
  <si>
    <t xml:space="preserve">U1.2 Radoša, praktiska un inovatīva mācību vide, kas atmodina zinātkāri un vēlmi mācīties   </t>
  </si>
  <si>
    <t>R1.9</t>
  </si>
  <si>
    <t>Zināšanu veicināšana par karjeras izglītību</t>
  </si>
  <si>
    <t>Turpināta karjeras izglītības integrācija mācību priekšmetos un audzināšanas programmās. Attīstīta sadarbība ar profesionālās izglītības iestādēm, veidojot kopīgus izglītojošus pasākumus. Iekļauta sadarbība ar profesionālās izglītības iestādēm karjeras izglītības plānos un pasākumos. Attīstīta sadarbība ar dažādiem uzņēmumiem, nevalstiskajām organizācijām un speciālistiem, veicinot izglītojamo izpratni par darba vidi, karjeras izvēli un zināšanu pielietojamību. Izveidots tehnoloģiju centrs ar izglītojošu funkciju un skolēnu piesaisti.</t>
  </si>
  <si>
    <t xml:space="preserve">IKSP, II </t>
  </si>
  <si>
    <t>U2.1 Attīstīt sporta un aktīvās atpūtas infrastruktūru</t>
  </si>
  <si>
    <t>R2.1</t>
  </si>
  <si>
    <t>Sporta un aktīvās atpūtas infrastruktūras objektu būvniecība un pilnveidošana</t>
  </si>
  <si>
    <t>Veikta publiskās sporta infrastruktūras objektu būvniecība un izveidoti aktīvās atpūtas sporta objekti apkaimēs (sporta stadionu pārbūve un izbūve, multifunkcionālas sporta halles izbūve, attīstītas asfaltētas skrituļošanas un velo trases, ziemas aktivitātes (publiska slidotava, slēpošanas trase utml.), sporta zāļu, sporta laukumu attīstība, jauni veloceliņi, dabas un veselības takas pastaigām, riteņu un šķēršļu laukumi, pludmales volejbola laukumu attīstība).</t>
  </si>
  <si>
    <t>MSC, BSK, SS, APP</t>
  </si>
  <si>
    <t>Pašvaldības budžets, valsts budžets, ES fondi</t>
  </si>
  <si>
    <t>Sporta un aktīvās atpūtas objektu nepieciešamā aprīkojuma nodrošināšana</t>
  </si>
  <si>
    <t>Nodrošināts moderns ekipējums izveidoto sporta un aktīvās atpūtas infrastruktūras objektu darbībai (stadionu aprīkojums, āra laukumu aprīkojums, videonovērošanas kameras sporta laukumos un atpūtas zonās, velo apkopes punkti).</t>
  </si>
  <si>
    <t>MSC, BSK, SS</t>
  </si>
  <si>
    <t>Pašvaldības budžets</t>
  </si>
  <si>
    <t>U2.2 Pilnveidot un dažādot sporta aktivitātes novadā</t>
  </si>
  <si>
    <t>R2.3</t>
  </si>
  <si>
    <t>Dažādu līmeņu sporta pasākumu organizēšana</t>
  </si>
  <si>
    <t>Nodrošināta dažādu mērķgrupu un dažādu sportisko līmeņu sporta pasākumu daudzveidība, atbilstoši pieprasījumam (sporta un aktīvās atpūtas pasākumu piedāvājums, sporta pasākumu dažādība).</t>
  </si>
  <si>
    <t>SS, MSC, BSK</t>
  </si>
  <si>
    <t>R2.4</t>
  </si>
  <si>
    <t>Liela mēroga sporta pasākumu organizēšana sadarbībā ar kaimiņu pašvaldībām</t>
  </si>
  <si>
    <t>Noorganizēts vismaz viens gadā reģionāla vai valsts mēroga profesionālā un tautas sporta pasākums novadā (MTB maratons, šosejas riteņbraukšana, BMX čempionāts, orientēšanās, motosports, skriešanas seriāls vai tml.), un/ vai sadarbībā ar kaimiņu novadiem vai Rīgas valstspilsētu.</t>
  </si>
  <si>
    <t>R2.5</t>
  </si>
  <si>
    <t>Jaunu sporta tradīciju veidošana</t>
  </si>
  <si>
    <t>Izveidoti jauni sporta pasākumu cikli, veidojot jaunas tradīcijas (novada sportists - pasākumu vēstnesis, jaunu pasākumu piedāvājums atbilstoši aktualitātēm, veselības veicināšanas pasākumu piedāvājums (nūjošana, pārgājieni, vingrošana u.c.).</t>
  </si>
  <si>
    <t>R2.6</t>
  </si>
  <si>
    <t>Sporta nozares pārvaldības modeļa pilnveidošana un augstu sporta sasniegumu veicināšana</t>
  </si>
  <si>
    <t xml:space="preserve">Izstrādāta sporta un aktīvās atpūtas stratēģija. Sporta infrastruktūras audits Mārupes novadā. Informācijas pieejamība un uzturēšana par novadā pieejamajām sporta nodarbībām, treniņiem, sporta klubiem. Peldētapmācība bērniem. Vēsturiskās sporta informācijas iekļaušana mājaslapā.  </t>
  </si>
  <si>
    <t>IKSP, APP, MSC, BSK, SS</t>
  </si>
  <si>
    <t>U3.1 Attīstīt kultūras objektu infrastruktūru</t>
  </si>
  <si>
    <t>Veikta kultūras infrastruktūras objektu būvniecība. Uzbūvēts multifunkcionālais kultūras centrs. Izveidots radošo pakalpojumu centrs, iekļaujot arī pieaugušo izglītību. Brīvdabas pasākumu izveidošanas vieta novadā. Paplašināts bibliotēkās pieejamo pakalpojumu klāsts, nodrošinot publiskos pakalpojumus, pieaugušo izglītības un interešu izglītības iespējas, kā arī izveidotas bibliotēku filiāles.</t>
  </si>
  <si>
    <t>Kultūras objektu materiāltehniskās bāzes nodrošināšana</t>
  </si>
  <si>
    <t>Apzinātas un realizētas kultūras objektu infrastruktūras uzlabošanas vajadzības. Papildināti un atjaunoti kultūras iestāžu un bibliotēku materiāltehniskie resursi.</t>
  </si>
  <si>
    <t>KN, BKIC,</t>
  </si>
  <si>
    <t>Bibliotēka</t>
  </si>
  <si>
    <t>U3.2 Piedāvāt kultūras pasākumu daudzveidību</t>
  </si>
  <si>
    <t>R3.3</t>
  </si>
  <si>
    <t>Jaunu kultūras pasākumu iniciatīvas</t>
  </si>
  <si>
    <t xml:space="preserve">Liela mēroga pasākumu organizēšana sadarbībā ar Mārupes uzņēmumiem un Mārupes novada kultūras centriem. Ielu svētku organizēšana. Noorganizēti inovatīvi kultūras pasākumi, vismaz viens kultūras pasākums Latvijas mērogā. Palielināta kultūras iestāžu kapacitāte, piesaistīti kvalificēti speciālisti.   </t>
  </si>
  <si>
    <t>KN, BKIC, IKSP</t>
  </si>
  <si>
    <t>U4.1 Īstenot sociālo pakalpojumu daudzveidību un paaugstināt pakalpojumu kvalitāti</t>
  </si>
  <si>
    <t>Deinstitucionalizācijas pasākumu īstenošana</t>
  </si>
  <si>
    <t>Īstenoti pasākumi projekta "Deinstitucionalizācija un sociālie pakalpojumi personām ar invaliditāti un bērniem 9.2.2.1./15/I/002" ietvaros.</t>
  </si>
  <si>
    <t>2022-2023</t>
  </si>
  <si>
    <t>R4.2</t>
  </si>
  <si>
    <t>Sociālo pakalpojumu dažādošana un pilnveidošana</t>
  </si>
  <si>
    <t>Īstenoti pasākumi jauno ģimeņu un daudzbērnu ģimeņu atbalstam. Ieviesti jauni sociāli pakalpojumi. Sociālā dienesta kapacitātes paaugstināšana. Īstenoti atbalsta pasākumi cilvēkiem ar invaliditāti mājokļu vides pieejamības nodrošināšanai.</t>
  </si>
  <si>
    <t>Pašvaldības budžets, ES fondi, valsts mērķdotācijas</t>
  </si>
  <si>
    <t>R4.3</t>
  </si>
  <si>
    <t>Sociālās jomas infrastruktūras pilnveidošana</t>
  </si>
  <si>
    <t>SD, PĪP</t>
  </si>
  <si>
    <t>U4.2 Veicināt veselības aprūpes pakalpojumu pieejamību un paaugstināt pakalpojumu kvalitāti</t>
  </si>
  <si>
    <t>Nodrošināt papildus ģimenes ārstu prakšu pieejamību. Modernizēt telpas esošajām ģimenes ārstu prakses vietām. Sadarbībā ar komersantiem paplašināt medicīnas pakalpojumu pieejamību. Skultes ambulances sakārtošana un vides pieejamības nodrošināšana. Nodrošināta pirmās palīdzības apmācība pedagogiem un skolēniem (6. - 12.klase un pedagogi), kā arī jaunajiem vecākiem.</t>
  </si>
  <si>
    <t>IKSP, PĪP</t>
  </si>
  <si>
    <t xml:space="preserve">Īstenoti dažādi pasākumi veselības veicināšanai un slimību profilaksei dažādām mērķgrupām (nūjošana, fiziskās aktivitātes, pasākumi dienas centros utml.) starp izglītības iestādēm, dienas centriem un sociālo dienestu. </t>
  </si>
  <si>
    <t>VTP2 – Augstu dzīves kvalitāti veicinoša infrastruktūras attīstība</t>
  </si>
  <si>
    <t>U5.1  Nodrošināt sabiedrisko kārtību</t>
  </si>
  <si>
    <t>Sabiedriskās kārtības un drošības infrastruktūras uzlabošana</t>
  </si>
  <si>
    <t xml:space="preserve">Nodrošināta moderna materiāltehniskā bāze pašvaldības policijas darbībai (novērošanas kameru sistēmas pilnveidošana, attīstīts video novērošanas centrs). Izveidots stāvlaukums automašīnām apmeklētājiem un darbiniekiem, un nojume operatīvajam transportam. </t>
  </si>
  <si>
    <t>Pašvaldības policija</t>
  </si>
  <si>
    <t>Civilās aizsardzības pasākumu plāna aktualizēšana un apmācību veikšana. Tautsaimniecības mobilizācijas (x stundas) plāna izstrāde. Veikta objektu pielāgošana patvertņu vajadzībām civilās aizsardzības mērķiem.</t>
  </si>
  <si>
    <t>CP</t>
  </si>
  <si>
    <t>U6.1  Satiksmes drošības un ielu un ceļu kvalitātes uzlabošana</t>
  </si>
  <si>
    <t>R6.1</t>
  </si>
  <si>
    <t xml:space="preserve">Ielu un ceļu izbūve un pārbūve </t>
  </si>
  <si>
    <t xml:space="preserve">Veikta ielu un ceļu pārbūve novadā saskaņā ar aktuālo investīciju plānu trīs gadu periodam. </t>
  </si>
  <si>
    <t>R6.2</t>
  </si>
  <si>
    <t xml:space="preserve">Ielu un ceļu apgaismojuma izbūve </t>
  </si>
  <si>
    <t>Veikta ielu un ceļu apgaismojuma izbūve un efektivizācija saskaņā ar aktuālo investīciju plānu trīs gadu periodam.</t>
  </si>
  <si>
    <t>R6.3</t>
  </si>
  <si>
    <t>Satiksmes drošības uzlabošanas pasākumi</t>
  </si>
  <si>
    <t>Nodrošināta nepieciešamo satiksmes drošības pasākumu uzlabošana (krustojumi, pieturvietas, gājēju pārejas, ātrumvaļni, apstādījuma saliņas utml.).</t>
  </si>
  <si>
    <t>Veloceliņu plānošana un izbūve</t>
  </si>
  <si>
    <t>Veikta veloceliņu plānošana un izbūve, sasaistot tos starp pagastiem, ciemiem, izglītības iestādēm. Izveidota reģionāla mēroga veloinfrastruktūra, kas apvienota ar gājēju ietvēm, sasaistot to ar kaimiņu teritorijām.</t>
  </si>
  <si>
    <t>U6.2  Sabiedriskā transporta kustības uzlabojumi</t>
  </si>
  <si>
    <t>R6.5</t>
  </si>
  <si>
    <t>Sabiedriskā transporta pieejamības uzlabošana</t>
  </si>
  <si>
    <t>Veikta sabiedriskā transporta maršrutu pārskatīšana, atbilstoši apbūvei, iedzīvotāju un darbaspēka pieaugumam, kā arī sadarbībā ar kaimiņu novadiem. Tramvaja līnijas pagarinājums, sasaistot Rīgas valstspilsētas tramvaja līniju ar lidostu "Rīga". Veikta izpēte par novada lokālā sabiedriskā transporta pakalpojuma izvērtēšanu.</t>
  </si>
  <si>
    <t>R6.6</t>
  </si>
  <si>
    <r>
      <t xml:space="preserve">Izveidoti dažādu līmeņu mobilitātes punkti, kuros plaši var izmantot sabiedriskā transporta pakalpojumus un citus pārvietošanās veidus, tai skaitā attīstīta </t>
    </r>
    <r>
      <rPr>
        <i/>
        <sz val="11"/>
        <rFont val="Calibri"/>
        <family val="2"/>
        <charset val="186"/>
        <scheme val="minor"/>
      </rPr>
      <t>Park &amp; Ride</t>
    </r>
    <r>
      <rPr>
        <sz val="11"/>
        <rFont val="Calibri"/>
        <family val="2"/>
        <charset val="186"/>
        <scheme val="minor"/>
      </rPr>
      <t xml:space="preserve"> stāvlaukumu izveidošanu tuvumā dzelzceļa stacijām un automaģistrālēm, lai veicinātu videi draudzīgu pārvietošanos un samazinātu automašīnu plūsmu. Izstrādāts mikromobilitātes plāns.</t>
    </r>
  </si>
  <si>
    <t>Sabiedriskā transporta pieturvietuinfrastruktūras uzlabošana</t>
  </si>
  <si>
    <t>Uzlabota sabiedriskā transporta pieturvietu infrastruktūra (apgaismojums, jaunas pieturvietas, droša nokļūšana līdz pieturai utml.).</t>
  </si>
  <si>
    <t>U7.1  Komunālās saimniecības infrastruktūras attīstība</t>
  </si>
  <si>
    <t>Ūdenssaimniecības pakalpojumu attīstība novadā</t>
  </si>
  <si>
    <t>Nodrošināta centralizētas ūdensapgādes un kanalizācijas pakalpojumu pieejamība novada aglomerācijās. Veikta tehniski ekonomiskā pamatojuma izstrāde Babītes un Salas pagastam, kā arī aktualizācija Mārupes pagastam. Līdzfinansējuma iespējas ūdenssaimniecības pakalpojumu pieslēgšanai mājsaimniecībām. Ierīkotas publiski pieejamas ūdens ņemšanas vietas.</t>
  </si>
  <si>
    <t>MKP, APP</t>
  </si>
  <si>
    <t>R7.2</t>
  </si>
  <si>
    <t>Siltumenerģijas ražošanas un apgādes attīstība</t>
  </si>
  <si>
    <t>Veikta siltumenerģijas pakalpojumu modernizācija, jaunu alternatīvu izveidošana (piemēram, atkritumu reģenerācija).</t>
  </si>
  <si>
    <t>Meliorācijas sistēmas sakārtošana</t>
  </si>
  <si>
    <t>Klimata pārmaiņu un pielāgošānās pasākumu īstenošana - atjaunota, pārbūvēta un uzturēta pašvaldības nozīmes un pašvaldības nozīmes koplietošanas meliorācijas sistēma, mazinot risku apkārtējo teritoriju applūšanai. Veikta meliorācijas sistēmu inventarizācija.
Iedzīvotāju īpašumu vērtības un dzīves kvalitātes prasību pilnveidošana, novada  infrastruktūras būvju - industriālo un sabiedrisko ēku, ceļu, ielu, pamatu, inženierkomunikāciju , t.sk. elektropārvades kabeļu, interneta kabeļu, ūdensvada, kanalizācijas, lietus kanalizācijas  un citu publisku ietaišu ekspluatācijas apstākļu uzlabošana un ekspluatācijas kalpošanas termiņa efektīva pagarināšana, applūšanas risku mazināšana.
Ieviesti risinājumi ilgtspējīgai lietus ūdens apsaimniekošanai un zili-zaļās  infrastruktūras izveidošanai klimata risku  ietekmes mazināšanai.</t>
  </si>
  <si>
    <t>U8.1  Uzlabota apkārtējās vides kvalitāte</t>
  </si>
  <si>
    <t>Degradēto teritoriju sakārtošana</t>
  </si>
  <si>
    <t>Apzinātas un sakoptas novada degradētās teritorijas (tās ir teritorijas, kurās ir pamestas apbūves, derīgo izrakteņu ieguves, saimnieciskās un militārās darbības teritorijas vai piesārņotas vietas, kuras ietekmē vai var ietekmēt augsnes spēju pildīt tās funkcijas, vidi, cilvēku veselību un drošību, kā arī ainavu, kultūras un dabas mantojumu). Novada saimniecisko teritoriju revitalizācija.</t>
  </si>
  <si>
    <t>R8.2</t>
  </si>
  <si>
    <t>Decentralizēto kanalizācijas sistēmu uzraudzība</t>
  </si>
  <si>
    <t>Izveidota pārskatāma un savietota ģeotelpiskās informācijas sistēmas datubāze starp kapitālsabiedrībām un Mārupes novada pašvaldību, lai uzraudzītu decentralizētās kanalizācijas sistēmu. Izveidotas nepieciešamās asenizācijas pieņemšanas vietas.</t>
  </si>
  <si>
    <t>R8.3</t>
  </si>
  <si>
    <t>Trokšņu mazināšanas pasākumi iedzīvotāju veselības un labklājības nodrošināšanai</t>
  </si>
  <si>
    <t>Dalība trokšņu samazināšanas darba grupā, atbalsts trokšņu samazināšanas rīcības programmas ieviešanā.</t>
  </si>
  <si>
    <t>Atkritumu apsaimniekošanas infrastruktūras attīstība atkritumu šķirošanas veicināšanai</t>
  </si>
  <si>
    <t>Izbūvētas slēgtas atkritumu konteineru novietnes novada daudzdzīvokļu māju iedzīvotājiem, lai veicinātu atkritumu šķirošanu. Izbūvēti atkritumi šķirošanas laukumi, bioloģiski noārdāmu dārzu un parku atkritumu kompostēšanas vietas. Katrā pagastā izveidoti dalītā atkritumu vākšanas punkti un kompostēšanas laukumi.</t>
  </si>
  <si>
    <t>U8.2  Nodrošināta labiekārtota un pievilcīga dzīves vide</t>
  </si>
  <si>
    <t>R8.5</t>
  </si>
  <si>
    <t>Publiskās ārtelpas attīstība</t>
  </si>
  <si>
    <t>Sniegts pašvaldības atbalsts daudzdzīvokļu dzīvojamo māju piesaistītā zemesgabala labiekārtošanai (brauktuves, ietves vai stāvlaukuma izbūve, pārbūve vai atjaunošana, bērnu rotaļu laukuma, soliņu, zālienu un apstādījumu, sporta laukumu izbūve, pārbūve vai atjaunošana).</t>
  </si>
  <si>
    <t>R8.7</t>
  </si>
  <si>
    <t>Parku un skvēru izveidošana un labiekārtošana</t>
  </si>
  <si>
    <t>Izveidotas rekreācijas teritorijas novada ciemos atbilstoši labiekārtošanas tematiskajam plānojumam (Jaunmārupes dabas parka, Skultes dabas parka 2.kārta, Švarcenieku parka 2.kārta, Tīraines dārzi 1,2  - parka izveidošana, mežaparka teritoriju rekreācijas zonu izveidošana, Piņķu ūdenskrātuves sakārtošana u.c.).</t>
  </si>
  <si>
    <t>Sakārtota kapu infrastruktūra atbilstoši labiekārtošanas plānam. Veikta kapsētas paplašināšana, sakārtojot teritorijas piederības jautājumus ar SIA “Rīgas meži”.</t>
  </si>
  <si>
    <t>Materiāltehniskās bāzes nodrošināšana publiskās ārtelpas saglabāšanai</t>
  </si>
  <si>
    <t>Nodrošināta materiāltehniskā bāze un personāls jaunradīto parku, skvēru un citu publiskās ārtelpas objektu uzturēšanai. Iestādes materiāltehniskās bāzes  uzlabošana objektu labiekārtošanai.</t>
  </si>
  <si>
    <t>VTP3 – Ekonomiskās aktivitātes veicināšana un vietas potenciāla izmantošana</t>
  </si>
  <si>
    <t>U9.1. Uzņēmējdarbības atbalsta sniegšana</t>
  </si>
  <si>
    <t>Atbalsta instrumentu nodrošināšana jaunajiem uzņēmējiem</t>
  </si>
  <si>
    <t>Veicināta uzņēmējdarbības uzsākšana jaunajiem uzņēmējiem, arī jaunajiem vecākiem un attīstītas jaunas biznesa idejas, grantu, mentoru programmas.</t>
  </si>
  <si>
    <t>R9.2</t>
  </si>
  <si>
    <t>Sadarbības un uzņēmējdarbības veicināšanas pasākumi</t>
  </si>
  <si>
    <t xml:space="preserve">Sekmēta uzņēmējdarbības vide novadā. Pašvaldības atvieglojumi un atbalsta pasākumi. Dažādo aktivitāšu un pasākumu organizēšana sekmēs uzņēmējdarbības vidi Mārupes novadā. Informatīvs atbalsts uzņēmējiem pašvaldības komunikācijas kanālos - mājaslapā, aplikācijā, u.c. </t>
  </si>
  <si>
    <t>R9.3</t>
  </si>
  <si>
    <t>Infrastruktūras attīstība industriālās teritorijās</t>
  </si>
  <si>
    <r>
      <t xml:space="preserve">Attīstītas komunikācijas industriālās teritorijās, kas veicinātu uzņēmējdarbību novadā, piesaistītu jaunus investorus, veidotos jaunas darba vietas. </t>
    </r>
    <r>
      <rPr>
        <i/>
        <sz val="11"/>
        <rFont val="Calibri"/>
        <family val="2"/>
        <charset val="186"/>
        <scheme val="minor"/>
      </rPr>
      <t>Rail Baltica</t>
    </r>
    <r>
      <rPr>
        <sz val="11"/>
        <rFont val="Calibri"/>
        <family val="2"/>
        <charset val="186"/>
        <scheme val="minor"/>
      </rPr>
      <t xml:space="preserve"> radītās infrastruktūras iespēju izmantošana novada uzņēmējdarbības un tūrisma veicināšanai.</t>
    </r>
    <r>
      <rPr>
        <sz val="12"/>
        <rFont val="Times New Roman"/>
        <family val="1"/>
        <charset val="186"/>
      </rPr>
      <t xml:space="preserve"> </t>
    </r>
  </si>
  <si>
    <t>R9.4</t>
  </si>
  <si>
    <t>Novada meistaru un viņu prasmju popularizēšana</t>
  </si>
  <si>
    <r>
      <t>Veicināta novada meistaru produkcijas iegāde un novada tradīciju saglabāšana iedzīvotāju un viesu vidū, organizējot tirdziņus, meistardarbnīcas un izplatot informāciju par meistariem, popularizējot meistaru prasmes utml.  Tūrisma informācijas un amatu māja novada meistaru tikšanās vietas nodrošināšanai.</t>
    </r>
    <r>
      <rPr>
        <sz val="12"/>
        <rFont val="Times New Roman"/>
        <family val="1"/>
        <charset val="186"/>
      </rPr>
      <t xml:space="preserve"> </t>
    </r>
  </si>
  <si>
    <t>U10.1. Atpazīstamības un identitātes veicināšana</t>
  </si>
  <si>
    <t>Mārupes novada atpazīstamības un identitātes veidošana iedzīvotāju vidū</t>
  </si>
  <si>
    <t xml:space="preserve">Veicināta Mārupes novada atpazīstamība un zīmola stiprināšana, izveidojot robežzīmes un vietu zīmes. Izveidots Mārupes novada ģerbonis un logotips. Izveidots Mārupes talismans. Veicināta iedzīvotāju piederība novadam, ar vēlmi lepoties ar savu dzīves vietu, stiprināt identitāti un kopienu savstarpējo socializēšanos. Izstrādāta sistēma, kas mudina vietējos iedzīvotājus izvēlēties vietējos pakalpojumus un ražojumus. </t>
  </si>
  <si>
    <t>CP, TUAA</t>
  </si>
  <si>
    <t>R10.2</t>
  </si>
  <si>
    <t>Mārupes novada uzņēmējdarbības pakalpojumu kvalitātes veicināšana</t>
  </si>
  <si>
    <t>Paaugstināta Mārupes novada uzņēmumu atpazīstamība un nodrošināti augsti kvalitātes standarti, nodrošinot kvalitātes sistēmas ieviešanu un preču zīmes izveidošanu. Izstrādāti vizuālie materiāli zīmes atpazīstamības veicināšanai.</t>
  </si>
  <si>
    <t>Komunikācija un informācijas nodrošināšana</t>
  </si>
  <si>
    <t xml:space="preserve">Iedzīvotājiem un uzņēmējiem nodrošināta informācijas pieejamība un komunikācijas kvalitāte. Jaunas iniciatīvas komunikācijas uzlabošanai. Veicināta Mārupes novada atpazīstamība. Izstrādāts ikgadējais mārketinga un komunikācijas plāns. Sadarbība ar dažādiem medijiem (TV, radio, prese). Visdažādāko materiālu izstrāde, druka un izplatīšana. Video veidošana un ievietošana pašvaldības mājas lapā un sociālajos tīklos. Apzināti jaunākie komunikāciju kanāli, izvērtējot to izmantošanu sabiedrības informēšanai. </t>
  </si>
  <si>
    <t>R10.4</t>
  </si>
  <si>
    <t>Veicināt Mārupes novada tūrisma piedāvājuma atpazīstamību (organizēt tūrisma mārketingu)</t>
  </si>
  <si>
    <t>Nodrošināta visaptverošas informācijas pieejamība par novada tūrisma iespējām individuāli un sadarbībā ar dažādiem partneriem (izdoti kvalitatīvi un tematiski tūrisma drukas materiāli, nodrošināta informācijas pieejamība interneta vidē - mājaslapas sadaļā "Tūrisms", sociālajos tīklos, dalība tūrisma izstādēs un gadatirgos, tūrisma mārketinga aktivitātes sadarbībā ar tūrisma uzņēmējiem).</t>
  </si>
  <si>
    <t>R10.5</t>
  </si>
  <si>
    <t>Tūrisma mārketinga aktivitāšu īstenošana, t.sk. sadarbībā ar kaimiņu pašvaldībām</t>
  </si>
  <si>
    <t>Novada tūrisma piedāvājuma mārketings organizēts arī reģionālā mērogā, sadarbībā ar kaimiņu novadiem un galvaspilsētu Rīgu (kopīgas mārketinga aktivitātes, kopīgu sociālo tīklu un mājaslapas uzturēšana, vienota reģionālā tūrisma zīmola uzturēšana, apceļošanas akcijas un produkti).</t>
  </si>
  <si>
    <t>U11.1. Tūrisma plānošanas un koordinācijas nodrošināšana novadā</t>
  </si>
  <si>
    <t>R11.1</t>
  </si>
  <si>
    <t>Vienotas novada tūrisma informācijas sistēmas uzturēšana</t>
  </si>
  <si>
    <t xml:space="preserve">Nodrošināta visaptverošas novada tūrisma piedāvājuma datu bāzes uzturēšana un atjaunošana. Tūrisma statistikas uzskaite un automātisko apmeklētāju skaitītāju uzstādīšana objektos. </t>
  </si>
  <si>
    <t>R11.2</t>
  </si>
  <si>
    <t xml:space="preserve">Tūrisma nozares pārvaldības modeļa pilnveidošana </t>
  </si>
  <si>
    <t>Optimizēta tūrisma nozares pārvaldība, nodrošinot kvalitatīvāku tūrisma nozares attīstību. Palielināt tūrisma nozares speciālistu skaitu pašvaldībā ar mērķi radīt iespēju tiem specializēties konkrētu jautājumu risināšanā (mārketings, infrastruktūra, pasākumi, projekti, starpnovadu un pārrobežu sadarbība), institucionālās kapacitātes stiprināšana, gidu apmācības.</t>
  </si>
  <si>
    <t>R11.3</t>
  </si>
  <si>
    <t>Tūrisma uzņēmēju un iedzīvotāju iesaiste nozares plānošanā un attīstībā</t>
  </si>
  <si>
    <t xml:space="preserve">Regulāra sadarbība ar novada tūrisma uzņēmējiem un iedzīvotājiem, tai skaitā konsultatīvās padomes ietvaros, plānojot ikgadējas nozares attīstības aktivitātes, uzņēmēju kapacitātes un savstarpējās sadarbības veicināšana. </t>
  </si>
  <si>
    <t>U11.2. Tūrisma objektu un infrastruktūras attīstība, saglabājot kultūrvēstures mantojumu</t>
  </si>
  <si>
    <t>R11.4</t>
  </si>
  <si>
    <t>Dabas teritoriju saglabāšana un labiekārtošana rekreācijas mērķiem, t.sk. sadarbībā ar kaimiņu pašvaldībām</t>
  </si>
  <si>
    <t>NATURA 2000 dabas teritoriju sakārtošana, to apmeklēšanas iespēju paplašināšana. Medema purva attīstība (takas, laipas, autostāvvieta, info stendi). Dabas teritorijās izveidota infrastruktūra fizisko, garīgo un emocionālo spēju atjaunošanai brīvajā laikā, nodrošinot visas 3 rekreācijas funkcijas - dziedniecisko (cilvēka veselības atjaunošana), izglītojošo un sporta funkciju (fizisko spēju attīstība). Jaunas dabas takas un atpūtas vietas izveidošana novada mežu teritorijās, sadarbībā ar SIA "Rīgas Meži".</t>
  </si>
  <si>
    <t>Kultūrvēstures mantojuma saglabāšana un izmantošana tūrisma produktu attīstībā</t>
  </si>
  <si>
    <r>
      <t>Kultūrvēstures objektu saglabāšana un labiekārtošana, pārvēršot novada vēsturiskās vietas un vērtības ilgtspējīgos tūrisma produktos. (Švarcenieku muiža, aviācijas mantojums, mazāki kultūrvēsturiskie objekti, Baltais krusts, Babītes pilskalns, Latvijas karavīru piemiņas un kauju vietas u.c.).</t>
    </r>
    <r>
      <rPr>
        <sz val="12"/>
        <rFont val="Times New Roman"/>
        <family val="1"/>
        <charset val="186"/>
      </rPr>
      <t xml:space="preserve"> </t>
    </r>
  </si>
  <si>
    <t>TUAA, APP, PĪP</t>
  </si>
  <si>
    <t>R11.6</t>
  </si>
  <si>
    <t>Velotūrisma un kājāmgājēju  infrastruktūras labiekārtošana, tai skaitā sadarbībā ar kaimiņu novadiem</t>
  </si>
  <si>
    <r>
      <t>Attīstītas velotūrisma infrastruktūras uzturēšana iedzīvotāju un viesu atpūtai (saistīts ar R6.4.rīcību). Velomaršrutu izveide un marķēšana, savienojot Mārupes novada pagastus.  Dabas taku, pārgājienu maršrutu izveide un marķēšana, tai skaitā maršrutu karšu izveidošana.</t>
    </r>
    <r>
      <rPr>
        <sz val="12"/>
        <rFont val="Times New Roman"/>
        <family val="1"/>
        <charset val="186"/>
      </rPr>
      <t xml:space="preserve"> </t>
    </r>
  </si>
  <si>
    <t>Maza mēroga infrastruktūras uzturēšana un pilnveidošana tūrisma mērķiem</t>
  </si>
  <si>
    <t>Novada viesiem nodrošināta viegla orientēšanās novada teritorijā (tūrisma norādes, āra informācijas stendi, interaktīvi stendi utml.). Tūrisma informācijas un amatu mājas darbības nodrošināšana un attīstība.</t>
  </si>
  <si>
    <t>CP, PĪP</t>
  </si>
  <si>
    <t>U11.3. Dažādotas novada tūrisma aktivitātes</t>
  </si>
  <si>
    <t>R11.8</t>
  </si>
  <si>
    <t xml:space="preserve">Jaunu tūrisma aktivitāšu un pasākumu organizēšana </t>
  </si>
  <si>
    <t xml:space="preserve">Izveidoti jauni tūrisma pasākumi, maršruti, produkti, saglabājot jau nodibinātās tradīcijas (rekreācijas veicināšanas pasākumi, jauni tūrisma maršruti utml.). </t>
  </si>
  <si>
    <t>R11.9</t>
  </si>
  <si>
    <t>Tūrisma aktivitāšu organizēšana sadarbībā ar kaimiņu pašvaldībām</t>
  </si>
  <si>
    <t>Izveidoti jauni starpnovadu un reģionāli tūrisma maršruti un produkti (apceļošanas akcijas u.c. sadarbības pasākumi).</t>
  </si>
  <si>
    <t>R11.10</t>
  </si>
  <si>
    <t>Dalība reģionālos, Latvijas mēroga un starptautiskos tūrisma projektos</t>
  </si>
  <si>
    <t>Novada tūrisma piedāvājums tiek attīstīts un popularizēts, sadarbībā ar citiem novadiem un organizācijām, īstenojot pārrobežu un starptautiskus projektus. Apgūta pieredze no Latvijas un citu Eiropas valstu partneriem par kultūras industriju izmantošanu ilgtspējīgu tūrisma produktu veidošanai.</t>
  </si>
  <si>
    <t>VTP4 – Efektīvas un uz sadarbību vērsta pārvalde</t>
  </si>
  <si>
    <t>U12.1 Nodrošināt efektīvu pašvaldības pārvaldi un pakalpojumus</t>
  </si>
  <si>
    <t>R12.1</t>
  </si>
  <si>
    <t>Pašvaldības sniegto pakalpojumu kvalitātes paaugstināšana</t>
  </si>
  <si>
    <t>Paaugstināta personāla kvalifikācija, piedāvājot pasākumus prasmju pilnveidošanai. Uzlabot pašvaldības pakalpojumu pieejamību un dažādību. Veikt pašvaldības pārvaldes efektivitātes un funkciju izvērtējumu, optimizējot pakalpojumu sniegšanu atbilstoši vajadzībām un iedzīvotāju skaita pieaugumam.</t>
  </si>
  <si>
    <t>R12.2</t>
  </si>
  <si>
    <t>E-pakalpojumu pilnveidošana</t>
  </si>
  <si>
    <t>Turpināts darbs VPVKAC, sniedzot iedzīvotājiem atbalstu valsts iestāžu pieteikumu sagatavošanai. Biežāk izmantoto pašvaldības pakalpojumu pārvēršana e-pakalpojumos. Izveidoti VPVKAC pakalpojumu pieejamība novada bibliotēkās. Veicināta iedzīvotāju digitālo prasmju attīstība.</t>
  </si>
  <si>
    <t>CP, IKSP</t>
  </si>
  <si>
    <t>R12.3</t>
  </si>
  <si>
    <t>Izstrādāti pašvaldības plānošanas dokumenti atbilstoši aktualitātei, ieskaitot arī novada labiekārtošanas plānu un tematisko plānojumu.</t>
  </si>
  <si>
    <t>R12.4</t>
  </si>
  <si>
    <t>Pašvaldības funkciju īstenošanai nepieciešamās zemes un būvju iegāde, noma vai atsavināšana</t>
  </si>
  <si>
    <t>Iegādātas, nomātas vai atsavinātas pašvaldību funkciju īstenošanai nepieciešamās zemes un būves.</t>
  </si>
  <si>
    <t>CP, APP</t>
  </si>
  <si>
    <r>
      <t>Iegādāta materiāltehniskā bāze pašvaldības iestādēm sniegto pakalpojumu paaugstināšanai, vienlaikus ieviešot klimatam draudzīgus un klimatneitralitātes mērķiem atbilstošus risinājumus. Šie pasākumi ietver energoefektīvu iekārtu un tehnoloģiju izmantošanu, kā arī CO</t>
    </r>
    <r>
      <rPr>
        <vertAlign val="subscript"/>
        <sz val="11"/>
        <rFont val="Calibri"/>
        <family val="2"/>
        <charset val="186"/>
        <scheme val="minor"/>
      </rPr>
      <t>2</t>
    </r>
    <r>
      <rPr>
        <sz val="11"/>
        <rFont val="Calibri"/>
        <family val="2"/>
        <charset val="186"/>
        <scheme val="minor"/>
      </rPr>
      <t xml:space="preserve"> emisiju samazināšanas īstenošanu, tādējādi sekmējot ilgtspējīgu attīstību un vides aizsardzību.</t>
    </r>
  </si>
  <si>
    <t>CP, APP, PĪP</t>
  </si>
  <si>
    <t>R12.6</t>
  </si>
  <si>
    <t>Novada dzīvojamo un pašvaldības ēku energoefektivitātes paaugstināšana</t>
  </si>
  <si>
    <r>
      <t>Aktualizēts Mārupes novada Ilgtspējīgas enerģētikas un klimata rīcības plāns. Energopārvaldības sistēmas ieviešana un uzturēšana. Sniegta informēšana, izglītošana, konsultēšana par tehniskās dokumentācijas izstrādi daudzdzīvokļu ēku siltināšanai. Veikti energoefektivitātes pasākumi publisko ēku realizēšanai.</t>
    </r>
    <r>
      <rPr>
        <b/>
        <sz val="11"/>
        <rFont val="Calibri"/>
        <family val="2"/>
        <charset val="186"/>
        <scheme val="minor"/>
      </rPr>
      <t xml:space="preserve"> </t>
    </r>
    <r>
      <rPr>
        <sz val="11"/>
        <rFont val="Calibri"/>
        <family val="2"/>
        <charset val="186"/>
        <scheme val="minor"/>
      </rPr>
      <t>Nulles enerģijas ēku plānošana.</t>
    </r>
  </si>
  <si>
    <t>R12.7</t>
  </si>
  <si>
    <t>Zaļā dzīvesveida popularizēšana</t>
  </si>
  <si>
    <t>Mūsdienīga un informēta sabiedrība par dažādiem energoefektivitātes risinājumiem un vides jautājumiem. Izglītošanas pasākumi par klimata pārmaiņu ietekmi un aprites ekonomikas principiem, iedzīvotāju izglītošanas pasākumi par sadzīves atkritumu šķirošanu un neradīšanu. Stiprināts pašvaldības tēls, kā vienas no zaļākajām Latvijas pašvaldībām, organizējot sabiedrībai izglītojošus pasākumus.</t>
  </si>
  <si>
    <t>U12.2 Atbalstīt ārējās sadarbības jomas</t>
  </si>
  <si>
    <t>R12.8</t>
  </si>
  <si>
    <t>Ārējās sadarbības veicināšana</t>
  </si>
  <si>
    <t>Veicināta pārrobežu sadarbība, organizēti pieredzes apmaiņasbraucieni. Dalība ES līdzfinansētajos projektos, tai skaitā arī izglītības jomā. Sadarbības veicināšana ar kaimiņu pašvaldībām. Dalība Rīgas plānošanas reģiona rīkotajos projektos un pasākumos.</t>
  </si>
  <si>
    <t>U12.3 Atbalstīt Jauniešu iniciatīvas</t>
  </si>
  <si>
    <t>R12.9</t>
  </si>
  <si>
    <t>Jauniešu aktivitāšu nodrošinājums</t>
  </si>
  <si>
    <t>Jauniešu mājai piesaistītas atbalsta organizācijas. Izveidots radošais kvartāls un radošās industrijas - izveidots jauniešu kvartāls. Izveidotas jaunas pulcēšanās vietas. Īstenoti jauniešu projekti.</t>
  </si>
  <si>
    <t>Jaunatnes politikas īstenošana</t>
  </si>
  <si>
    <t xml:space="preserve">Aktualizēts un pilnveidots politikas dokuments. Nodrošināta Jauniešu domes darbība, tajā skaitā materiāltehniskā bāze. </t>
  </si>
  <si>
    <t>R12.11</t>
  </si>
  <si>
    <t>Jauniešu nodarbinātības atbalsts un brīvprātīgais darbs</t>
  </si>
  <si>
    <t>Sadarbībā ar uzņēmējiem, nodrošinātas jauniešu prakses vietas uzņēmumos. Īstenoti skolēnu/ jauniešu vasaras nodarbinātības pasākumi. Veicināta jauniešu iesaistīšanas brīvprātīgajā darbā novada sabiedriskajās organizācijās. Pieredzes apmaiņa, jaunieši iesaistīti praktiskā darbā, dodot iespēju līdzdarboties novada attīstībā, tieši jauniešu interešu virzienā. Uzņēmēju iesaiste vasaras nodarbinātībā, prakšu vietu piedāvājums.</t>
  </si>
  <si>
    <t>U13.1 Īstenot viedās pilsētvides risinājumus novadā</t>
  </si>
  <si>
    <t>Viedas pilsētvides infrastruktūras veidošana</t>
  </si>
  <si>
    <t>Izveidota efektīva infrastruktūra novadā (viedā apgaismojuma ierīkošana, ceļa infrastruktūras objektu ierīkošana un pielāgošana viediem risinājumiem, elektrouzlādes tīkla sistēmas izveidošana, jaunu infrastruktūras objektu būvniecības laikā - to pielāgošana, viedās videonovērošanas kameras novadā), vienlaikus ieviešot klimatam draudzīgus un klimatneitralitātes mērķiem atbilstošus risinājumus. Šie pasākumi ietver energoefektīvu iekārtu un tehnoloģiju izmantošanu, kā arī CO2 emisiju samazināšanas īstenošanu, tādējādi sekmējot ilgtspējīgu attīstību un vides aizsardzību.</t>
  </si>
  <si>
    <t>R13.2</t>
  </si>
  <si>
    <t>Viedo risinājumu ieviešana novadā</t>
  </si>
  <si>
    <t>Ģeotelpiskās informācijas sistēmas risinājumi gan pašvaldības darbā, gan komunikācijā ar sabiedrību.</t>
  </si>
  <si>
    <t>RV14 SABIEDRĪBAS LĪDZDARBĪBA</t>
  </si>
  <si>
    <t>U14.1 Veicināt sabiedrības līdzdarbību</t>
  </si>
  <si>
    <t>R14.1</t>
  </si>
  <si>
    <t>Iedzīvotāju un uzņēmēju iesaiste sabiedriskās līdzdarbības jomā</t>
  </si>
  <si>
    <t>Turpināts darbs izveidotajās konsultatīvās padomēs (tūrisma un kultūras, izglītības un jaunatnes, sporta un aktīvās atpūtas, uzņēmējdarbības un apkaimju jomās). Rīkotas iedzīvotāju sapulces katrā no ciemiem. Veicināta sadarbība ar NVO.</t>
  </si>
  <si>
    <t>Projektu konkursa "Mārupe - mūsu mājas" īstenošana un popularizēšana</t>
  </si>
  <si>
    <t>Paplašināta koncepcija un finansējuma apjoms projektu konkursa "Mārupe - mūsu mājas" iniciatīvu realizēšanai, stiprināta kapacitāte.</t>
  </si>
  <si>
    <t>Līdzdalības budžeta ieviešana un īstenošana</t>
  </si>
  <si>
    <t>Ieviests un īstenots līdzdalības budžets atbilstoši apkaimju principam.</t>
  </si>
  <si>
    <t>R 14.4</t>
  </si>
  <si>
    <t>Apkaimju biedrību vai iniciatīvu grupu izveidošana un darbības attīstība</t>
  </si>
  <si>
    <t>Apzinātas esošas biedrības katrā apkaimē, kuras ir gatavas aktīvi līdzdarboties, nodrošinot informācijas apmaiņu starp apkaimes iedzīvotājiem un pašvaldību, lai veicinātu vajadzību apzināšanu par attīstības jautājumiem, kā arī nodrošinātu apkaimju iesaisti lēmumu pieņemšanā par novada attīstības jautājumiem.</t>
  </si>
  <si>
    <t>RV15 SADARBĪBAS UN PRIVĀTĀS LĪDZDALĪBAS PROJEKTI</t>
  </si>
  <si>
    <t>U15.1 Veicināt sadarbības un privātās līdzdalības projektu ieviešanu</t>
  </si>
  <si>
    <t>R15.1</t>
  </si>
  <si>
    <t>Peldbaseina infrastruktūras nodrošināšana novadā</t>
  </si>
  <si>
    <t>Izbūvēts peldbaseins izglītības iestāžu tuvumā sadarbībā ar privātajiem investoriem.</t>
  </si>
  <si>
    <t>Pašvaldības budžets, privātais finansējums</t>
  </si>
  <si>
    <t>R15.2</t>
  </si>
  <si>
    <t>Sporta un aktīvās atpūtas infrastruktūras attīstība, t.sk. Tīraines dārzos, Piņķos u.c.</t>
  </si>
  <si>
    <t>Izveidota sporta un aktīvās atpūtas infrastruktūra novadā, t.sk. Tīraines dārzos, sadarbībā ar privātajiem investoriem.</t>
  </si>
  <si>
    <t>Ielu un ceļu pārbūve novadā ar sadarbības partneriem</t>
  </si>
  <si>
    <t>Pārbūvētas ielas un ceļi, tai skaitā gājēju un velo ceļi, sadarbībā ar uzņēmējiem, investoriem un citiem sadarbības partneriem.</t>
  </si>
  <si>
    <t>R15.4</t>
  </si>
  <si>
    <t>Piņķu administratīvā centra satiksmes infrastruktūras attīstība</t>
  </si>
  <si>
    <t>Atbilstoši Piņķu administratīvā centra attīstībai pielāgoti satiksmes infrastruktūras risinājumi.</t>
  </si>
  <si>
    <t>R15.5</t>
  </si>
  <si>
    <t>Jaunu privāto iniciatīvu atbalsts, t.sk. infrastruktūras attīstība</t>
  </si>
  <si>
    <t>R15.6</t>
  </si>
  <si>
    <t>Bieriņu purva teritorijas attīstība</t>
  </si>
  <si>
    <t>Nodrošināta piekļuve Bieriņu purvam. Uzsākta Bieriņu purva attīstība un labiekārtošana sadarbībā ar privātajiem investoriem.</t>
  </si>
  <si>
    <t>APP, IKSP, PĪP</t>
  </si>
  <si>
    <t>Pašvaldības budžets, privātais finansējums, ES fondi</t>
  </si>
  <si>
    <t>PIELIKUMS: Prognoze par pirmsskolas vecuma bērnu skaita izmaiņām no (1 - 6 gadi ieskaitot ) Mārupes novadā, dalījumā pa teritoriālajām vienībām</t>
  </si>
  <si>
    <t>Apkaimes</t>
  </si>
  <si>
    <t>2022.gada proporcija</t>
  </si>
  <si>
    <t>2024.gada proporcija</t>
  </si>
  <si>
    <r>
      <rPr>
        <b/>
        <sz val="10"/>
        <color theme="1"/>
        <rFont val="Times New Roman"/>
        <family val="1"/>
        <charset val="186"/>
      </rPr>
      <t>1-7 gadu vecumam</t>
    </r>
    <r>
      <rPr>
        <sz val="10"/>
        <color theme="1"/>
        <rFont val="Times New Roman"/>
        <family val="1"/>
        <charset val="186"/>
      </rPr>
      <t xml:space="preserve"> (neieskaitot) bērnu skaits uz 01.2024</t>
    </r>
  </si>
  <si>
    <t>2024.gada bērnu skaita proporcija</t>
  </si>
  <si>
    <r>
      <rPr>
        <b/>
        <sz val="10"/>
        <color theme="1"/>
        <rFont val="Times New Roman"/>
        <family val="1"/>
        <charset val="186"/>
      </rPr>
      <t xml:space="preserve">1-7 gadu vecumam </t>
    </r>
    <r>
      <rPr>
        <sz val="10"/>
        <color theme="1"/>
        <rFont val="Times New Roman"/>
        <family val="1"/>
        <charset val="186"/>
      </rPr>
      <t>(neieskaitot) bērnu skaits uz 01.2025</t>
    </r>
  </si>
  <si>
    <r>
      <rPr>
        <b/>
        <sz val="10"/>
        <color theme="1"/>
        <rFont val="Times New Roman"/>
        <family val="1"/>
        <charset val="186"/>
      </rPr>
      <t>1-7 gadu vecumam</t>
    </r>
    <r>
      <rPr>
        <sz val="10"/>
        <color theme="1"/>
        <rFont val="Times New Roman"/>
        <family val="1"/>
        <charset val="186"/>
      </rPr>
      <t xml:space="preserve"> (neieskaitot) bērnu skaits uz 01.2026</t>
    </r>
  </si>
  <si>
    <r>
      <rPr>
        <b/>
        <sz val="10"/>
        <color theme="1"/>
        <rFont val="Times New Roman"/>
        <family val="1"/>
        <charset val="186"/>
      </rPr>
      <t xml:space="preserve">1-7 gadu vecumam </t>
    </r>
    <r>
      <rPr>
        <sz val="10"/>
        <color theme="1"/>
        <rFont val="Times New Roman"/>
        <family val="1"/>
        <charset val="186"/>
      </rPr>
      <t>(neieskaitot) bērnu skaits uz 01.2027</t>
    </r>
    <r>
      <rPr>
        <sz val="11"/>
        <color theme="1"/>
        <rFont val="Calibri"/>
        <family val="2"/>
        <charset val="186"/>
        <scheme val="minor"/>
      </rPr>
      <t/>
    </r>
  </si>
  <si>
    <r>
      <rPr>
        <b/>
        <sz val="10"/>
        <color theme="1"/>
        <rFont val="Times New Roman"/>
        <family val="1"/>
        <charset val="186"/>
      </rPr>
      <t>1-7 gadu vecumam</t>
    </r>
    <r>
      <rPr>
        <sz val="10"/>
        <color theme="1"/>
        <rFont val="Times New Roman"/>
        <family val="1"/>
        <charset val="186"/>
      </rPr>
      <t xml:space="preserve"> (neieskaitot) bērnu skaits uz 01.2028</t>
    </r>
    <r>
      <rPr>
        <sz val="11"/>
        <color theme="1"/>
        <rFont val="Calibri"/>
        <family val="2"/>
        <charset val="186"/>
        <scheme val="minor"/>
      </rPr>
      <t/>
    </r>
  </si>
  <si>
    <r>
      <rPr>
        <b/>
        <sz val="10"/>
        <color theme="1"/>
        <rFont val="Times New Roman"/>
        <family val="1"/>
        <charset val="186"/>
      </rPr>
      <t xml:space="preserve">1-7 gadu vecumam </t>
    </r>
    <r>
      <rPr>
        <sz val="10"/>
        <color theme="1"/>
        <rFont val="Times New Roman"/>
        <family val="1"/>
        <charset val="186"/>
      </rPr>
      <t>(neieskaitot) bērnu skaits uz 01.2029</t>
    </r>
    <r>
      <rPr>
        <sz val="11"/>
        <color theme="1"/>
        <rFont val="Calibri"/>
        <family val="2"/>
        <charset val="186"/>
        <scheme val="minor"/>
      </rPr>
      <t/>
    </r>
  </si>
  <si>
    <t>Klīvju apkaime</t>
  </si>
  <si>
    <t>Salas apkaime</t>
  </si>
  <si>
    <t>Dzilnuciema apkaime</t>
  </si>
  <si>
    <t>Piņķu apkaime</t>
  </si>
  <si>
    <t>Babītes apkaime</t>
  </si>
  <si>
    <t>Spilves apkaime</t>
  </si>
  <si>
    <t>Jaunmārupes apkaime</t>
  </si>
  <si>
    <t>Vētru apkaime</t>
  </si>
  <si>
    <t>Tīraines apkaime</t>
  </si>
  <si>
    <t>Mārupes apkaime</t>
  </si>
  <si>
    <t>Skultes apkaime</t>
  </si>
  <si>
    <t>Tēriņu apkaime</t>
  </si>
  <si>
    <t>KOPĒJAIS BĒRNU SKAITS</t>
  </si>
  <si>
    <r>
      <rPr>
        <b/>
        <i/>
        <sz val="10"/>
        <color theme="1"/>
        <rFont val="Times New Roman"/>
        <family val="1"/>
        <charset val="186"/>
      </rPr>
      <t>Skaidrojums:</t>
    </r>
    <r>
      <rPr>
        <sz val="10"/>
        <color theme="1"/>
        <rFont val="Times New Roman"/>
        <family val="1"/>
        <charset val="186"/>
      </rPr>
      <t xml:space="preserve">
*Piecu gadu prognozei izmantoti Mārupes novada Attīstības programmā (2022-2028) Esošā situācija -13.lpp ietvertie prognozēšanas principi: https://www.marupe.lv/sites/default/files/inline-files/1_Eso%C5%A1%C4%81_situ%C4%81cija.pdf
**Prognozēšanas datiem izmantoti Pilsonības un migrācijas lietu pārvaldes fizisko personu reģistra statistikas dati :https://www.pmlp.gov.lv/lv/media/11019/download?attachment
***Demogrāfiskie rādītāji Mārupes novadā: https://www.marupe.lv/lv/marupes-novads/demografiskie-raditaji
****Centrālās statistikas pārvaldes informatīvais apskats “Demogrāfija 2023” https://admin.stat.gov.lv/system/files/publication/2023-10/Nr_04_Demografija_2023_%2823_00%29_LV.pdf</t>
    </r>
  </si>
  <si>
    <t>Īstenots projekts “STEM un pilsoniskās līdzdalības norises plašākai izglītības pieredzei un karjeras izvēlei".</t>
  </si>
  <si>
    <t>Zināšanu veicināšana pedagogiem un izglītojamajiem</t>
  </si>
  <si>
    <t>Īstenots projekts “Mācību procesa kvalitātes pilnveide, īstenojot pedagogu profesionālās darbības atbalsta sistēmas attīstību, izglītojamo izcilības aktivitāšu nodrošināšanu un metodiskā atbalsta materiālu izstrādi pedagogam”</t>
  </si>
  <si>
    <t>Caurtekas pārbuve pār Neriņu Rīgas ielā, Piņķos</t>
  </si>
  <si>
    <t xml:space="preserve">Veikta caurtekas pār Neriņu Rīgas ielā pārbūve (esošās caurtekas demontāža, lielizmēra caurtekas izbūve, brauktuves, gājēju ietvju  pārbūve, seguma atjaunošana pieejās caurtekai, projektējamās gājēju ietves augštecē savienojums ar esošo gājēju/velo infrastruktūru) </t>
  </si>
  <si>
    <t>Sniegts pašvaldības atbalsts dzīvojamo māju energoefektivitātes pasākumu īstenošanai. Īstenoti energoefektivitātes paaugstināšanas pasākumi pašvaldības un pašvaldību kapitālsabiedrības ēkās. Izstrādāta energopārvaldības sistēma un plāns. Projekta "ALTUM energogrants Mārupes novada pašvaldības ēkām un infrastruktūrai" īstenošana.</t>
  </si>
  <si>
    <r>
      <t>Sociālā dienesta pakalpojumu sniegšanai atbilstošu un piemērotu telpu un aprīkojuma nodrošināšana, jauns pakalpojumu centrs. Izveidots multifunkcionāls dienas centrs -senioriem, bērniem ar dažādiem multifunkcionāliem traucējumiem, pieaugušiem ar speciālām vajadzībām. Sociālo dzīvokļu pieejamības nodrošināšana.</t>
    </r>
    <r>
      <rPr>
        <sz val="12"/>
        <rFont val="Calibri"/>
        <family val="2"/>
        <charset val="186"/>
      </rPr>
      <t xml:space="preserve"> </t>
    </r>
  </si>
  <si>
    <t xml:space="preserve">Provizoriskās projekta kopējās izmaksas (EUR)
2026 - 2028 </t>
  </si>
  <si>
    <t>Projekta rezultatīvie rādītāji 2026. - 2028.gadam</t>
  </si>
  <si>
    <t>Provizoriskās projekta kopējās izmaksas (EUR)
2026 - 2028</t>
  </si>
  <si>
    <t>Provizoriskās projekta kopējās izmaksas (EUR)
2026.-2028.gadā</t>
  </si>
  <si>
    <t>Ielu un ceļu apgaismojuma izbūves un pārbūve Mārupes novadā 2026. - 2028. gadam</t>
  </si>
  <si>
    <t>2026-2028</t>
  </si>
  <si>
    <t>Īstenots projektu konkurss sabiedrības līdzdalībai pieaugušo izglītības īstenošanā</t>
  </si>
  <si>
    <t>Veikta apgaismojuma izbūve Ledaiņu ielas posmā no Rudzrogu ielas līdz īpašumam Ledaiņu iela 19 (300m)</t>
  </si>
  <si>
    <t xml:space="preserve">Ledaiņu ielas posma no Rudzrogu ielas līdz īpašumam Ledaiņu iela 19 (300m) apgaismojuma izbūve </t>
  </si>
  <si>
    <t>Pašvaldības bioloģisko atkritumu kompostēšanas laukuma "Notekas" apgaismojuma izbūve</t>
  </si>
  <si>
    <t>Veikta pašvaldības bioloģisko atkritumu kompostēšanas laukuma "Notekas" apgaismojuma izbūve</t>
  </si>
  <si>
    <t>Apgaismojuma izbūve Strupu ielas/ceļa posmā no Kleistu ielas līdz īpašumam Strupu iela 40</t>
  </si>
  <si>
    <t>Veikta apgaismojuma izbūve Strupu ielas/ceļa posmā no Kleistu ielas līdz īpašumam Strupu iela 40 (850m)</t>
  </si>
  <si>
    <t>Apgaismojuma izbūve Božu ceļa posmā no A9 līdz īpašumam "Rūsas" (900m)</t>
  </si>
  <si>
    <t>Veikta apgaismojuma izbūve Božu ceļa posmā no A9 līdz īpašumam "Rūsas" (900m)</t>
  </si>
  <si>
    <t>R15.5, R4.4</t>
  </si>
  <si>
    <t xml:space="preserve">Sporta un aktīvās infrastruktūras attīstība </t>
  </si>
  <si>
    <t>R15.3, R6.2</t>
  </si>
  <si>
    <t>Īstenots projekts “Redzi, dzirdi, pieskaries! Babītes KIC filiāles “Vietvalži” izstāžu zāles pieejamības uzlabošana, izveidojot interaktīvu apmeklējuma vietu personām ar funkcionāliem traucējumiem”.</t>
  </si>
  <si>
    <t>BKIC</t>
  </si>
  <si>
    <t>Īstenots projekts "Jaunas kultūrvietas izveide bibliotēkas dārzā Piņķos"</t>
  </si>
  <si>
    <t>Centrālā bibliotēka</t>
  </si>
  <si>
    <t>Īstenots projekts Eiropas Atbalsta fonds vistrūcīgākajām personām</t>
  </si>
  <si>
    <t>PĪP, APP, II</t>
  </si>
  <si>
    <t>Gājēju – veloceliņa ceļa izbūve no Valsts reģionālā autoceļa P132 (Rīga – Jaunmārupe) līdz Valsts vietējam autoceļam V15 (Rīgas robeža – Silnieki – Puķulejas)</t>
  </si>
  <si>
    <t>Sociālās un veselības pakalpojumu infrastruktūras attīstība</t>
  </si>
  <si>
    <t>Bebru ielas ietves pārbūve ar lietus ūdens kanalizācijas izbūvi no Gaujas ielas līdz Dzelzceļu ielai</t>
  </si>
  <si>
    <t>Veikta Bebru ielas ietves pārbūve ar lietus ūdens kanalizācijas izbūvi no Gaujas ielas līdz Dzelzceļu ielai.</t>
  </si>
  <si>
    <t>Veikta gājēju-velosipēdistu ceļa izbūve no Valsts reģionālā autoceļa P132 (Rīga – Jaunmārupe) līdz Valsts vietējam autoceļam V15 (Rīgas robeža – Silnieki – Puķulejas) - garums – 2 225m.</t>
  </si>
  <si>
    <t>Kabiles ielas ietves pārbūve ar lietus ūdens kanalizācijas izbūvi no Bebru ielas līdz Sīpeles ielai</t>
  </si>
  <si>
    <t>Veikta Kabiles ielas ietves pārbūve ar lietus ūdens kanalizācijas izbūvi no Bebru ielas līdz Sīpeles ielai</t>
  </si>
  <si>
    <t>Ventas ielas (posmā no Kurmales līdz Dzelzceļa ielai) gājēju celiņa</t>
  </si>
  <si>
    <t>Veikta gājēju ietves izbūve Mārupītes gatves posmā no Daugavas ielas līdz Gerberu ielai 310 m</t>
  </si>
  <si>
    <t>Gājēju ietves izbūve Mārupītes gatves posmā no Daugavas ielas līdz Gerberu ielai</t>
  </si>
  <si>
    <t>Veikta ietves un gājēju pārejas izbūve Skultes ielā pie stadiona (Skultes jaunā skola)</t>
  </si>
  <si>
    <t>Ietves un gājēju pārejas izbūve Skultes ielā pie stadiona (Skultes jaunā skola)</t>
  </si>
  <si>
    <t>Gaujas ielas posma pārbūve no Vecozolu ielas līdz Trenču ielai</t>
  </si>
  <si>
    <t>Veikta Gaujas ielas posma pārbūve no Vecozolu ielas līdz Trenču ielai, pārbūve ar lietus ūdens kanalizācijas izbūvi.</t>
  </si>
  <si>
    <t>Gaujas ielas posma no Braslas ielas līdz Ventas ielai pārbūve</t>
  </si>
  <si>
    <t>Veikta pārbūve Gaujas ielas posmam no Braslas ielas līdz Ventas ielai .</t>
  </si>
  <si>
    <t>Lambertu ielas pārbūve ar lietus ūdens kanalizācijas izbūvi posmāno Zeltiņu ielas līdz Paleju ielai</t>
  </si>
  <si>
    <t>Veikta Lambertu ielas pārbūve ar lietus ūdens kanalizācijas izbūvi posmā no Zeltiņu ielas līdz Paleju ielai.</t>
  </si>
  <si>
    <t xml:space="preserve">Satiksmes organizācijas uzlabošana pie Mārupes pamatskolas </t>
  </si>
  <si>
    <t>Viskalnu ielas posma pārbūve  Jelgavas vecā ceļa līdz Kungu ielai, ar lietus ūdens kanalizācijas izbūvi</t>
  </si>
  <si>
    <t>Veikta Viskalnu ielas posma pārbūve  Jelgavas vecā ceļa līdz Kungu ielai ar lietus ūdens kanalizācijas izbūvi</t>
  </si>
  <si>
    <t xml:space="preserve">Veikta satiksmes organizācijas uzlabošana pie Mārupes pamatskolas </t>
  </si>
  <si>
    <t>Tilta pār Neriņu un a/c C-30, Vīkuļi-Egļuciems  posma pārbūve Vīkuļos</t>
  </si>
  <si>
    <t>Ielas paplašinājuma un gājēju ietves izbūve Jūrmalas ielā pie Babītes vidusskolas, Piņķos</t>
  </si>
  <si>
    <t>Veikta  paplašinājuma izbūve Jūrmalas ielai īslaicīgai transporta līdzekļu stāvēšanai  skolēnu izkāpšanai/iekāpšanai transporta līdzeklī un gājēju ietves izbūve, nodrošinot savienojamību ar esošō gājēju infrastruktūru pie Babītes vidusskolas (ietve~75m, paplašinājums~50m)</t>
  </si>
  <si>
    <t>Pašvaldības autoceļa C-24, Beberbeķu kapu ceļš posma pārbūve</t>
  </si>
  <si>
    <t>Stāvvietu izbūve Centra ielā, Piņķos</t>
  </si>
  <si>
    <t>Veikta stāvvietu izbūve Centra ielā, Piņķos</t>
  </si>
  <si>
    <t>Priežciema ceļa un Ziedu ielas posma pārbūve, Priežciemā</t>
  </si>
  <si>
    <t>Veikta ceļa un ielas posma brauktuves pārbūve, nodrošinot atbilstošu brauktuves kvalitāti un  gabarītu sabiedriskajam transportam un nodrošināta  mazaizsargāto satiksmes dalībnieku drošība ( ceļš 260m+145m+ietve)</t>
  </si>
  <si>
    <t>Veikti pārbūves darbi ceļa posma Varkaļos (0,6km).</t>
  </si>
  <si>
    <t>Ielu un ceļu infrastruktūras izbūve un pārbūve Mārupes novadā 2026. - 2028. gadam</t>
  </si>
  <si>
    <t xml:space="preserve">Veikta asfalta seguma izbūve ceļa posmam, nodrošinot drošu satiksmi, kvalitatīvu brauktuves segumu Brīvkalnu ciemā   piekļūšanai īpašumiem un Beberbeķu kapiem (~0,43km) </t>
  </si>
  <si>
    <t>2026-2029</t>
  </si>
  <si>
    <t xml:space="preserve">Veikta āra futbola laukuma sintētiskā seguma maiņa un tribīņu jumta izbūve (200 vietām), Rīgas ielā 1C, Piņķos. Veikta vietas izpēte un piesaistīts investors vairāku sporta būvju attīstībai - multifunkcionāla vieglatlētikas manēža ar velotreku, baseins, ledus halle un futbola halle ar vieglatlētikas celiņiem. </t>
  </si>
  <si>
    <t>BSK, MSC, SS, PĪP</t>
  </si>
  <si>
    <t>Veikti priekšizpētes darbi Grupu mājas un Dienas centra izbūvei, pielāgota būve. Nodrošināta ģimenes ārstu prakšu un primārās veselības pakalpojumu un vides pieejamība.</t>
  </si>
  <si>
    <t>Īstenots projekts` SAM 5.1.1.1 3.kārta Zeltiņu ielas pārbūvei (posmā no Lielās ielas līdz Valsts vietējam autoceļam V15 (Rīgas robeža – Silnieki – Puķulejas)), kas ietver meliorācijas pārbūvi un luksafora izbūvi</t>
  </si>
  <si>
    <t>Īstenots projekts 4.2.1.5. "Izglītības iestāžu nodrošinājums pilnveidotā vispārējās izglītības satura kvalitatīvai ieviešanai pamata un vidējās izglītības pakāpē" II kārta" ietvaros  Skultes sākumskolas un sporta laukuma izbūvei.</t>
  </si>
  <si>
    <t>Īstenots projekts “Asfaltētas skrituļošanas trases būvniecība un labiekārtošana Tīrainē”.</t>
  </si>
  <si>
    <t>Īstenots projekts "Labklājības nozares un pašvaldību sociālās sfēras platformas "DigiSoc" izstrāde un ieviešana"</t>
  </si>
  <si>
    <t>Eiropas Ekonomiskās zonas finanšu instrumenta programmas “Vietējā attīstība un noturība” ietvaros sagatavots pieteikumums atbalstam III kategorijas patvertņu izveidei . Iegādāta materiāltehniskā bāze (drons).</t>
  </si>
  <si>
    <t xml:space="preserve"> Jaunas ūdensgūtnes, ūdens sagatavošanas stacijas, ūdens rezervuāra un 2. pacēluma sūkņu stacijas izbūve Viršu ielā 20, Tīrainē. Dzeramā ūdens apgādes tīklu būvniecība. Jaunu kanalizācijas tīklu un kanalizācijas sūkņu staciju izbūve. MKP administratīvā un tehniskā kompleksa izbūve, t.sk. ēkas, piebraucamie ceļi un inženierkomunikācijas. Ierīkotas publiski pieejamas ūdens ņemšanas vietas. Izveidots pieslēgums pie centralizētiem kanalizācijas tīkliem Konrādu ielā 5/1 un Konrādu ielā 5/2. Veikta sadzīves kanalizācijas tīklu izbūve "Mežciems" un Lapiņu dambja un Zeltrītu ielas ūdensvada un kanalizācijas savienojuma izbūves 1. kārta.</t>
  </si>
  <si>
    <t>Īstenots projekts SAM 2.1.3.  “Veicināt pielāgošanos klimata pārmaiņām, risku novēršanu un noturību pret katastrofām”  2.1.3.1. pasākuma “Pašvaldību pielāgošanās klimata pārmaiņām” ietvaros.</t>
  </si>
  <si>
    <t>2027-2028</t>
  </si>
  <si>
    <t>Izveidots atkritumu šķirošanas laukums Mārupē, veicot projekta pieteikuma sagatavošanu Kohēzijas fonda ietvaros  par projekta īstenošanu “Šķiroto atkritumu savākšanas laukuma ierīkošana Mārupē”.</t>
  </si>
  <si>
    <t xml:space="preserve">Īstenots EKII projekts "Siltumnīcefekta gāzu emisiju samazināšana iekšlietu nozares dienestu ēkās" un veikta policijas ēkas energoefektivitātes uzlabošanas īstenošana. </t>
  </si>
  <si>
    <t>Īstenots pašvaldības līdzdalības budžets.</t>
  </si>
  <si>
    <t>Īstenots projekts “SAM 2.3.1.2. "Multimodāls sabiedriskā transporta tīkls" ietvaros attīstāms mobilitāte punkts pie Tīraines un Babītes dzelzceļa stacijas” ietvaros.</t>
  </si>
  <si>
    <t>Izveidota sadarbība ar privātajām pirmsskolas izglītības iestādēm un aukļu pakalpojuma pieejamības nodrošināšanai.</t>
  </si>
  <si>
    <t>Aprīkojums un inventārs kultūras namam un citiem kultūras objektiem. Vides objektu izvietošana pasākumu vietās.</t>
  </si>
  <si>
    <t>Ar pašvaldības atbalstu izbūvētas slēgtu atkritumu konteineru novietnes daudzdzīvokļu māju apsaimniekotājiem/iedzīvotājiem atkritumu šķirošanas veicināšanai.  Izbūvēta atkritumu konteineru novietnes pašvaldības iestādēm.</t>
  </si>
  <si>
    <t>Izveidoti afišu stendu/stabu modeļi un izvietoti Mārupes novada teritorijā. Labiekārtota Tūrisma informācijas un amatu māja un tās apkārtne, Bebru ielā 10, Mārupē.  Vides objektu uzstādīšana.</t>
  </si>
  <si>
    <r>
      <t xml:space="preserve">MSC, BSK, </t>
    </r>
    <r>
      <rPr>
        <sz val="11"/>
        <rFont val="Calibri"/>
        <family val="2"/>
        <scheme val="minor"/>
      </rPr>
      <t xml:space="preserve">SS, </t>
    </r>
    <r>
      <rPr>
        <sz val="11"/>
        <rFont val="Calibri"/>
        <family val="2"/>
        <charset val="186"/>
        <scheme val="minor"/>
      </rPr>
      <t>APP, PĪP</t>
    </r>
  </si>
  <si>
    <r>
      <t xml:space="preserve">Izveidotas un izbūvētas jaunas būves, t.sk. inženierkomunikācijas novadā sadarbībā ar privātajiem investoriem un saskaņā ar pašvaldības funkcijām, izveidoti </t>
    </r>
    <r>
      <rPr>
        <i/>
        <sz val="11"/>
        <rFont val="Calibri"/>
        <family val="2"/>
        <charset val="186"/>
        <scheme val="minor"/>
      </rPr>
      <t>Park&amp;Ride</t>
    </r>
    <r>
      <rPr>
        <sz val="11"/>
        <rFont val="Calibri"/>
        <family val="2"/>
        <charset val="186"/>
        <scheme val="minor"/>
      </rPr>
      <t xml:space="preserve"> stāvparki, mobilitātes punkti.</t>
    </r>
    <r>
      <rPr>
        <sz val="11"/>
        <rFont val="Calibri"/>
        <family val="2"/>
        <scheme val="minor"/>
      </rPr>
      <t xml:space="preserve"> Izveidota sociālo pakalpojumu un veselības pakalpojumu pieejamībai piemērota infrastruktūra sadarbībā ar privātajiem investoriem.</t>
    </r>
  </si>
  <si>
    <r>
      <t>APP, PĪP,</t>
    </r>
    <r>
      <rPr>
        <sz val="11"/>
        <rFont val="Calibri"/>
        <family val="2"/>
        <scheme val="minor"/>
      </rPr>
      <t xml:space="preserve"> SD</t>
    </r>
  </si>
  <si>
    <r>
      <t xml:space="preserve">Aktualizēts Mārupes Valsts ģimnāzijas stadiona 2.kārtas projekts.  Izbūvēta Jaunmārupes pamatskolas stadiona 2.kārta. Mārupes Valsts ģimnāzijas dabaszinību korpusa STEM jomu priekšmetu apguves vajadzībām izvērtējums. Īstenots projekts "Izglītības  jomas informācijas sistēmu vienotā arhitektūra un pieteikumu izglītības iestādēs vadības risinājums". </t>
    </r>
    <r>
      <rPr>
        <sz val="9"/>
        <rFont val="Calibri"/>
        <family val="2"/>
        <scheme val="minor"/>
      </rPr>
      <t>Veikta vietas izpēte, arhitektoniskais risinājums un būvniecības dokomentācijas izstrāde Mārupes pamatskolas un Jaunmārupes pamatskolas pielāgošanai vidusskolas korpusam.</t>
    </r>
  </si>
  <si>
    <r>
      <t xml:space="preserve">MNSS, MSC, BSK, </t>
    </r>
    <r>
      <rPr>
        <sz val="9"/>
        <rFont val="Calibri"/>
        <family val="2"/>
        <scheme val="minor"/>
      </rPr>
      <t>PĪP</t>
    </r>
  </si>
  <si>
    <r>
      <t xml:space="preserve">Izbūvēts un labiekārtots aktīvās atpūtas parks Piņķos.  Izveidots multifunkcionāls sporta laukums Sniķeru ielā 31, Mārupē. </t>
    </r>
    <r>
      <rPr>
        <sz val="9"/>
        <rFont val="Calibri"/>
        <family val="2"/>
        <scheme val="minor"/>
      </rPr>
      <t>Piesaistīts arhitekts vienota koncepta izstrādei multifunkcionālu sporta laukumu izveidei apkaimēs.</t>
    </r>
    <r>
      <rPr>
        <sz val="9"/>
        <rFont val="Calibri"/>
        <family val="2"/>
        <charset val="186"/>
        <scheme val="minor"/>
      </rPr>
      <t xml:space="preserve"> Multifunkcionālas </t>
    </r>
    <r>
      <rPr>
        <sz val="9"/>
        <rFont val="Calibri"/>
        <family val="2"/>
        <scheme val="minor"/>
      </rPr>
      <t>olimpiskās</t>
    </r>
    <r>
      <rPr>
        <sz val="9"/>
        <rFont val="Calibri"/>
        <family val="2"/>
        <charset val="186"/>
        <scheme val="minor"/>
      </rPr>
      <t xml:space="preserve"> sporta halles vietas izvēle </t>
    </r>
    <r>
      <rPr>
        <sz val="9"/>
        <rFont val="Calibri"/>
        <family val="2"/>
        <scheme val="minor"/>
      </rPr>
      <t>un būvniecība</t>
    </r>
    <r>
      <rPr>
        <sz val="9"/>
        <rFont val="Calibri"/>
        <family val="2"/>
        <charset val="186"/>
        <scheme val="minor"/>
      </rPr>
      <t xml:space="preserve">. Izveidots </t>
    </r>
    <r>
      <rPr>
        <sz val="9"/>
        <rFont val="Calibri"/>
        <family val="2"/>
        <scheme val="minor"/>
      </rPr>
      <t xml:space="preserve"> Sporta būves koncepts pie Sporta skolas Kantora ielā 97, Mārupē slēgta tipa futbola halles 40x60m izveidei vai sporta infrastruktūras izveidei telpās komandu sporta veidiem.</t>
    </r>
    <r>
      <rPr>
        <sz val="9"/>
        <rFont val="Calibri"/>
        <family val="2"/>
        <charset val="186"/>
        <scheme val="minor"/>
      </rPr>
      <t xml:space="preserve"> </t>
    </r>
    <r>
      <rPr>
        <sz val="9"/>
        <rFont val="Calibri"/>
        <family val="2"/>
        <scheme val="minor"/>
      </rPr>
      <t>Izveidota sporta infrastruktūra telpās komandu sporta veidiem pie Babītes sporta kompleksa.</t>
    </r>
    <r>
      <rPr>
        <sz val="9"/>
        <rFont val="Calibri"/>
        <family val="2"/>
        <charset val="186"/>
        <scheme val="minor"/>
      </rPr>
      <t xml:space="preserve"> </t>
    </r>
    <r>
      <rPr>
        <sz val="9"/>
        <rFont val="Calibri"/>
        <family val="2"/>
        <scheme val="minor"/>
      </rPr>
      <t>Eksperta piesaiste sporta un aktīvās atpūtas teritorijas (t.sk. BMX trases pārbūve) koncepta izveidei lokālplānojuma teritorijai Tīraines ciema daļā.</t>
    </r>
    <r>
      <rPr>
        <sz val="9"/>
        <rFont val="Calibri"/>
        <family val="2"/>
        <charset val="186"/>
        <scheme val="minor"/>
      </rPr>
      <t xml:space="preserve"> Veikta Babītes Sporta kompleksa  peldbaseina zonas telpu un iekārtu atjaunošana. Veikta āra futbola laukuma tribīņu jumta izbūve (200 vietām) Rīgas ielā 1C, Piņķos. Veikta jumta seguma pārbūve Mazcenu alejā 4a, Jaunmārupē. Īstenota aktīvās atpūtas parka izveidei Babītē.</t>
    </r>
  </si>
  <si>
    <r>
      <t xml:space="preserve">Izveidota dabas koncertzāles vai brīvdabas pasākumu vieta/ svētku kvartāls Mārupes pagastā. Iekārtots Pūpes parks, izveidota brīvdabas skatuve Mārupes novada bibliotēkas un Kultūrizglītības centra iekšpagalmā.  Kultūras infrastruktūras attīstības un pakalpojumu pieejamības paplašināšanas nodrošināšanai veikta multifunkcionāla kultūras centra  īstenošana Mārupes pagastā. Izveidots koncepts Kultūrizglītības centra attīstībai Piņķos </t>
    </r>
    <r>
      <rPr>
        <sz val="9"/>
        <rFont val="Calibri"/>
        <family val="2"/>
        <scheme val="minor"/>
      </rPr>
      <t>interešu izglītības un pasākumu nodrošināšanai</t>
    </r>
    <r>
      <rPr>
        <sz val="9"/>
        <rFont val="Calibri"/>
        <family val="2"/>
        <charset val="186"/>
        <scheme val="minor"/>
      </rPr>
      <t xml:space="preserve">.  </t>
    </r>
  </si>
  <si>
    <r>
      <t xml:space="preserve">Ieviesta preču zīme suvenīru tirdzniecībai. Izveidotas identifikācijas kartes Mārupes novada iedzīvotājiem. Materiāltehniskās bāzes nodrošināšana novada popularizēšanai. </t>
    </r>
    <r>
      <rPr>
        <sz val="9"/>
        <rFont val="Calibri"/>
        <family val="2"/>
        <scheme val="minor"/>
      </rPr>
      <t>Uzstādīts jauns digitālais stends Piņķos.</t>
    </r>
  </si>
  <si>
    <r>
      <t xml:space="preserve">Veikta novada mājaslapas modernizācija. </t>
    </r>
    <r>
      <rPr>
        <sz val="9"/>
        <rFont val="Calibri"/>
        <family val="2"/>
        <scheme val="minor"/>
      </rPr>
      <t>Izstrādāta mobilā aplikācija.</t>
    </r>
  </si>
  <si>
    <r>
      <t xml:space="preserve">Īstenots ES projekts  5.1.1.1. 3.kārtas ietvaros Plieņciema, Kantora ielas, Stīpnieku krustojuma pārbūvei </t>
    </r>
    <r>
      <rPr>
        <sz val="9"/>
        <rFont val="Calibri"/>
        <family val="2"/>
        <scheme val="minor"/>
      </rPr>
      <t>un gājēju-velo ceļa un apgaismojuma izbūvei Plieņciema ielā</t>
    </r>
    <r>
      <rPr>
        <sz val="9"/>
        <rFont val="Calibri"/>
        <family val="2"/>
        <charset val="186"/>
        <scheme val="minor"/>
      </rPr>
      <t>.</t>
    </r>
  </si>
  <si>
    <t>Sagatavoti projekta pieteikumi SAM 2.1.1.6. 3.kārta "Pašvaldību ēku energoefektivitātes paaugstināšana" un modernizācijas fonda projekta MF-3 “Atjaunīgo energoresursu izmantošanas veicināšana pašvaldību ēkās” ietvaros.</t>
  </si>
  <si>
    <t>2026.-2028</t>
  </si>
  <si>
    <t>Infrastruktūra uzņēmējdarbības atbalstam, projekta īstenošana sadarbībā ar sadarbības partneri uzņēmēju</t>
  </si>
  <si>
    <t>R15.3, R15.5</t>
  </si>
  <si>
    <t>Projekta pieteikuma sagatavošana SAM 5.1.1.1 3.kārtas ietvaros "Infrastruktūra uzņēmējdarbības atbalstam, projekta īstenošana sadarbībā ar sadarbības partneri uzņēmēju".</t>
  </si>
  <si>
    <t>Kopējas lauksaimniecības politikas stratēģiskā plāna intervences LA 4.3. „Atbalsts ieguldījumiem lauksaimniecības un mežsaimniecības infrastruktūras attīstībā” aktivitātes „Pašvaldības nozīmes meliorācijas sistēmu un hidrotehnisko būvju pārbūve un atjaunošana” 3. kārtas ietvaros sagatavots projekta pieteikums "Babītes poldera aizsargdambja pārbūve" īstenošanai.</t>
  </si>
  <si>
    <t>PĪP, APP, MKP</t>
  </si>
  <si>
    <t>Gājēju ietves izbūve Dzirnieku ielas posmā no C-16 līdz C19</t>
  </si>
  <si>
    <t>Veikta gājēju ietves izbūve Dzirnieku ielas posmā no C-16 līdz C19</t>
  </si>
  <si>
    <t>Projekta pieteikumu sagatavošana Emisijas kvotu izsolīšanas instrumenta finansēto projektu atklāta konkursā "Plūdu risku mazināšanas, novēršanas un noturības pret plūdiem veicināšanas pasākumi pašvaldībās".</t>
  </si>
  <si>
    <t>Sagatavots projekta pieteikums SAM  2.1.3. "Veicināt pielāgošanos klimata pārmaiņām, risku novēršanu un noturību pret katastrofām" 2.1.3.1. pasākuma "Pašvaldību pielāgošanās klimata pārmaiņām" 2.kārtas ietvaros.</t>
  </si>
  <si>
    <t>Izveidotas un labiekārtotas publiskās ārtelpas teritorijas, sekmējot pielāgošanos klimata pārmaiņām (koku stādīšanas gadījumā tiek paredzēts, ka 1 koks piesaista vidēji 10–20 kg CO₂ gadā). Nodrošināta vides pieejamība. Izveidota apstādījumu komisija. Uzstādīti vides dizaina objekti. Izveidoti un atjaunoti rotaļu laukumi. Attīstīta ūdens atpūtas infrastruktūra.</t>
  </si>
  <si>
    <r>
      <t>Nodrošināta publisko ārtelpu un rekreācijas teritoriju attīstība, sekmējot pielāgošanos klimata pārmaiņām</t>
    </r>
    <r>
      <rPr>
        <sz val="9"/>
        <rFont val="Calibri"/>
        <family val="2"/>
        <scheme val="minor"/>
      </rPr>
      <t xml:space="preserve"> (1 koks piesaista vidēji 10–20 kg CO₂ gadā)</t>
    </r>
    <r>
      <rPr>
        <sz val="9"/>
        <rFont val="Calibri"/>
        <family val="2"/>
        <charset val="186"/>
        <scheme val="minor"/>
      </rPr>
      <t>. Izstrādāts labiekārtošanas projekts Konrādu ielas skvēram un labiekārtots skvērs. Tīraines dārzu labiekārtošanas 1.kārtas projekta izstrāde un izbūve.  Nodrošināta vides pieejamība publiskajām pašvaldības ēkām, publiskās ārtelpas teritorijās un veikta Mārupes novada Domes iekšpagalma sakārtošana Daugavas iela 29, Mārupē. Bērnu rotaļu laukumu izveide.</t>
    </r>
  </si>
  <si>
    <r>
      <t xml:space="preserve">Dalība dažādos starptautiskajos projektos, tai skaitā ziemeļvalstu mobilitātes projektā un citos pārrobežu sadarbības projektos, ERASMUS projektos,  ESF projektā "Skolas soma". Veikti priekšizpētes  darbi  Veikti priekšizpētes darbi </t>
    </r>
    <r>
      <rPr>
        <sz val="9"/>
        <rFont val="Calibri"/>
        <family val="2"/>
        <scheme val="minor"/>
      </rPr>
      <t>Eiropas pilsētu iniciatīvas 4. uzaicinājuma ietvaros par inovatīvas mobilitātes attīstību.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</si>
</sst>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4" x14ac:knownFonts="1">
    <font>
      <sz val="11"/>
      <color theme="1"/>
      <name val="Calibri"/>
      <family val="2"/>
      <charset val="186"/>
      <scheme val="minor"/>
    </font>
    <font>
      <b/>
      <sz val="9"/>
      <name val="Calibri Light"/>
      <family val="1"/>
      <charset val="186"/>
      <scheme val="major"/>
    </font>
    <font>
      <b/>
      <sz val="9"/>
      <name val="Calibri"/>
      <family val="2"/>
      <charset val="186"/>
      <scheme val="minor"/>
    </font>
    <font>
      <sz val="9"/>
      <color theme="1"/>
      <name val="Calibri"/>
      <family val="2"/>
      <charset val="186"/>
      <scheme val="minor"/>
    </font>
    <font>
      <sz val="9"/>
      <name val="Calibri Light"/>
      <family val="1"/>
      <charset val="186"/>
      <scheme val="major"/>
    </font>
    <font>
      <sz val="11"/>
      <color theme="1"/>
      <name val="Calibri"/>
      <family val="2"/>
      <charset val="186"/>
      <scheme val="minor"/>
    </font>
    <font>
      <sz val="9"/>
      <name val="Calibri"/>
      <family val="2"/>
      <charset val="186"/>
      <scheme val="minor"/>
    </font>
    <font>
      <sz val="10"/>
      <name val="Arial"/>
      <family val="2"/>
      <charset val="186"/>
    </font>
    <font>
      <sz val="8"/>
      <name val="Calibri"/>
      <family val="2"/>
      <charset val="186"/>
      <scheme val="minor"/>
    </font>
    <font>
      <sz val="11"/>
      <name val="Calibri"/>
      <family val="2"/>
      <charset val="186"/>
      <scheme val="minor"/>
    </font>
    <font>
      <b/>
      <sz val="11"/>
      <name val="Calibri"/>
      <family val="2"/>
      <charset val="186"/>
      <scheme val="minor"/>
    </font>
    <font>
      <sz val="9"/>
      <name val="Calibri"/>
      <family val="2"/>
      <scheme val="minor"/>
    </font>
    <font>
      <sz val="11"/>
      <color rgb="FF000000"/>
      <name val="Calibri"/>
      <family val="2"/>
      <charset val="186"/>
    </font>
    <font>
      <sz val="11"/>
      <name val="Calibri"/>
      <family val="2"/>
      <scheme val="minor"/>
    </font>
    <font>
      <b/>
      <sz val="9"/>
      <name val="Calibri"/>
      <family val="2"/>
      <scheme val="minor"/>
    </font>
    <font>
      <b/>
      <sz val="9"/>
      <name val="Calibri Light"/>
      <family val="2"/>
      <charset val="186"/>
      <scheme val="major"/>
    </font>
    <font>
      <sz val="11"/>
      <color rgb="FFFF0000"/>
      <name val="Calibri"/>
      <family val="2"/>
      <scheme val="minor"/>
    </font>
    <font>
      <sz val="10"/>
      <name val="Calibri"/>
      <family val="2"/>
      <charset val="186"/>
      <scheme val="minor"/>
    </font>
    <font>
      <b/>
      <sz val="9"/>
      <name val="Times New Roman"/>
      <family val="1"/>
      <charset val="186"/>
    </font>
    <font>
      <sz val="9"/>
      <color rgb="FFFF0000"/>
      <name val="Calibri"/>
      <family val="2"/>
      <scheme val="minor"/>
    </font>
    <font>
      <sz val="11"/>
      <color rgb="FFFF0000"/>
      <name val="Calibri"/>
      <family val="2"/>
      <charset val="186"/>
      <scheme val="minor"/>
    </font>
    <font>
      <i/>
      <sz val="11"/>
      <name val="Calibri"/>
      <family val="2"/>
      <charset val="186"/>
      <scheme val="minor"/>
    </font>
    <font>
      <sz val="11"/>
      <name val="Calibri"/>
      <family val="2"/>
      <charset val="186"/>
    </font>
    <font>
      <sz val="12"/>
      <name val="Times New Roman"/>
      <family val="1"/>
      <charset val="186"/>
    </font>
    <font>
      <vertAlign val="subscript"/>
      <sz val="11"/>
      <name val="Calibri"/>
      <family val="2"/>
      <charset val="186"/>
      <scheme val="minor"/>
    </font>
    <font>
      <sz val="11"/>
      <color theme="1"/>
      <name val="Times New Roman"/>
      <family val="1"/>
      <charset val="186"/>
    </font>
    <font>
      <b/>
      <sz val="11"/>
      <color theme="1"/>
      <name val="Times New Roman"/>
      <family val="1"/>
      <charset val="186"/>
    </font>
    <font>
      <sz val="10"/>
      <color theme="1"/>
      <name val="Times New Roman"/>
      <family val="1"/>
      <charset val="186"/>
    </font>
    <font>
      <b/>
      <sz val="10"/>
      <color theme="1"/>
      <name val="Times New Roman"/>
      <family val="1"/>
      <charset val="186"/>
    </font>
    <font>
      <b/>
      <sz val="11"/>
      <name val="Times New Roman"/>
      <family val="1"/>
      <charset val="186"/>
    </font>
    <font>
      <b/>
      <sz val="11"/>
      <color rgb="FFFF0000"/>
      <name val="Times New Roman"/>
      <family val="1"/>
      <charset val="186"/>
    </font>
    <font>
      <b/>
      <i/>
      <sz val="10"/>
      <color theme="1"/>
      <name val="Times New Roman"/>
      <family val="1"/>
      <charset val="186"/>
    </font>
    <font>
      <sz val="12"/>
      <name val="Calibri"/>
      <family val="2"/>
      <charset val="186"/>
    </font>
    <font>
      <b/>
      <sz val="10"/>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108063"/>
        <bgColor indexed="64"/>
      </patternFill>
    </fill>
    <fill>
      <patternFill patternType="solid">
        <fgColor theme="7" tint="0.59999389629810485"/>
        <bgColor indexed="64"/>
      </patternFill>
    </fill>
    <fill>
      <patternFill patternType="solid">
        <fgColor rgb="FF4CA087"/>
        <bgColor indexed="64"/>
      </patternFill>
    </fill>
    <fill>
      <patternFill patternType="solid">
        <fgColor rgb="FFB3DBD1"/>
        <bgColor indexed="64"/>
      </patternFill>
    </fill>
  </fills>
  <borders count="28">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5" fillId="0" borderId="0"/>
    <xf numFmtId="0" fontId="7" fillId="0" borderId="0"/>
    <xf numFmtId="0" fontId="12" fillId="0" borderId="0" applyNumberFormat="0" applyFont="0" applyBorder="0" applyProtection="0"/>
  </cellStyleXfs>
  <cellXfs count="224">
    <xf numFmtId="0" fontId="0" fillId="0" borderId="0" xfId="0"/>
    <xf numFmtId="0" fontId="1" fillId="2" borderId="8" xfId="0" applyFont="1" applyFill="1" applyBorder="1" applyAlignment="1">
      <alignment horizontal="center" vertical="center" wrapText="1"/>
    </xf>
    <xf numFmtId="0" fontId="3" fillId="0" borderId="0" xfId="0" applyFont="1"/>
    <xf numFmtId="0" fontId="6" fillId="5" borderId="5" xfId="0" applyFont="1" applyFill="1" applyBorder="1" applyAlignment="1">
      <alignment horizontal="justify" vertical="center" wrapText="1"/>
    </xf>
    <xf numFmtId="0" fontId="2" fillId="2" borderId="8" xfId="0" applyFont="1" applyFill="1" applyBorder="1" applyAlignment="1">
      <alignment horizontal="center" vertical="center" wrapText="1"/>
    </xf>
    <xf numFmtId="0" fontId="6" fillId="5" borderId="9" xfId="0" applyFont="1" applyFill="1" applyBorder="1" applyAlignment="1">
      <alignment horizontal="center" vertical="center"/>
    </xf>
    <xf numFmtId="3" fontId="6" fillId="0" borderId="9" xfId="0" applyNumberFormat="1" applyFont="1" applyBorder="1" applyAlignment="1">
      <alignment horizontal="center" vertical="center"/>
    </xf>
    <xf numFmtId="0" fontId="6" fillId="0" borderId="9" xfId="0" applyFont="1" applyBorder="1" applyAlignment="1">
      <alignment horizontal="center" vertical="center"/>
    </xf>
    <xf numFmtId="0" fontId="6" fillId="0" borderId="9" xfId="0" applyFont="1" applyBorder="1" applyAlignment="1">
      <alignment horizontal="center" vertical="center" wrapText="1"/>
    </xf>
    <xf numFmtId="3" fontId="6" fillId="5" borderId="9" xfId="0" applyNumberFormat="1" applyFont="1" applyFill="1" applyBorder="1" applyAlignment="1">
      <alignment horizontal="center" vertical="center"/>
    </xf>
    <xf numFmtId="0" fontId="9" fillId="5" borderId="0" xfId="0" applyFont="1" applyFill="1"/>
    <xf numFmtId="0" fontId="6" fillId="0" borderId="0" xfId="0" applyFont="1"/>
    <xf numFmtId="0" fontId="9" fillId="0" borderId="0" xfId="0" applyFont="1"/>
    <xf numFmtId="0" fontId="6" fillId="5" borderId="0" xfId="0" applyFont="1" applyFill="1"/>
    <xf numFmtId="3"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5" borderId="9" xfId="0" applyFont="1" applyFill="1" applyBorder="1" applyAlignment="1">
      <alignment horizontal="center" vertical="center" wrapText="1"/>
    </xf>
    <xf numFmtId="0" fontId="6" fillId="0" borderId="5" xfId="0" applyFont="1" applyBorder="1" applyAlignment="1">
      <alignment horizontal="center" vertical="center"/>
    </xf>
    <xf numFmtId="0" fontId="6" fillId="0" borderId="1" xfId="0" applyFont="1" applyBorder="1" applyAlignment="1">
      <alignment horizontal="center" vertical="center" wrapText="1"/>
    </xf>
    <xf numFmtId="3" fontId="6" fillId="0" borderId="9" xfId="0" applyNumberFormat="1" applyFont="1" applyBorder="1" applyAlignment="1">
      <alignment horizontal="center" vertical="center" wrapText="1"/>
    </xf>
    <xf numFmtId="0" fontId="9" fillId="0" borderId="0" xfId="0" applyFont="1" applyAlignment="1">
      <alignment vertical="center"/>
    </xf>
    <xf numFmtId="0" fontId="11" fillId="5" borderId="0" xfId="0" applyFont="1" applyFill="1"/>
    <xf numFmtId="0" fontId="13" fillId="5" borderId="0" xfId="0" applyFont="1" applyFill="1"/>
    <xf numFmtId="0" fontId="6" fillId="5" borderId="1" xfId="0" applyFont="1" applyFill="1" applyBorder="1" applyAlignment="1">
      <alignment horizontal="center" vertical="center"/>
    </xf>
    <xf numFmtId="0" fontId="6" fillId="0" borderId="5" xfId="0" applyFont="1" applyBorder="1" applyAlignment="1">
      <alignment horizontal="justify" vertical="center" wrapText="1"/>
    </xf>
    <xf numFmtId="0" fontId="10" fillId="0" borderId="6" xfId="0" applyFont="1" applyBorder="1" applyAlignment="1">
      <alignment horizontal="center"/>
    </xf>
    <xf numFmtId="3" fontId="6" fillId="5" borderId="1" xfId="0" applyNumberFormat="1" applyFont="1" applyFill="1" applyBorder="1" applyAlignment="1">
      <alignment horizontal="center" vertical="center"/>
    </xf>
    <xf numFmtId="0" fontId="6" fillId="5" borderId="9" xfId="0" applyFont="1" applyFill="1" applyBorder="1" applyAlignment="1">
      <alignment horizontal="justify" vertical="center" wrapText="1"/>
    </xf>
    <xf numFmtId="0" fontId="9" fillId="0" borderId="0" xfId="0" applyFont="1" applyAlignment="1">
      <alignment wrapText="1"/>
    </xf>
    <xf numFmtId="3" fontId="6" fillId="0" borderId="6" xfId="0" applyNumberFormat="1" applyFont="1" applyBorder="1" applyAlignment="1">
      <alignment horizontal="center" vertical="center"/>
    </xf>
    <xf numFmtId="3" fontId="6" fillId="5" borderId="5" xfId="0" applyNumberFormat="1" applyFont="1" applyFill="1" applyBorder="1" applyAlignment="1">
      <alignment horizontal="center" vertical="center"/>
    </xf>
    <xf numFmtId="0" fontId="16" fillId="0" borderId="0" xfId="0" applyFont="1"/>
    <xf numFmtId="0" fontId="6" fillId="0" borderId="6" xfId="0" applyFont="1" applyBorder="1" applyAlignment="1">
      <alignment horizontal="center" vertical="center"/>
    </xf>
    <xf numFmtId="0" fontId="2" fillId="2" borderId="6" xfId="0" applyFont="1" applyFill="1" applyBorder="1" applyAlignment="1">
      <alignment horizontal="center" vertical="center" wrapText="1"/>
    </xf>
    <xf numFmtId="0" fontId="9" fillId="0" borderId="0" xfId="0" applyFont="1" applyAlignment="1">
      <alignment horizontal="center" vertical="center"/>
    </xf>
    <xf numFmtId="0" fontId="4" fillId="0" borderId="1" xfId="0" applyFont="1" applyBorder="1" applyAlignment="1">
      <alignment horizontal="center" vertical="center"/>
    </xf>
    <xf numFmtId="3" fontId="6" fillId="0" borderId="5" xfId="0" applyNumberFormat="1" applyFont="1" applyBorder="1" applyAlignment="1">
      <alignment horizontal="center" vertical="center"/>
    </xf>
    <xf numFmtId="0" fontId="17" fillId="0" borderId="0" xfId="0" applyFont="1" applyAlignment="1">
      <alignment wrapText="1"/>
    </xf>
    <xf numFmtId="3" fontId="6" fillId="0" borderId="17" xfId="0" applyNumberFormat="1" applyFont="1" applyBorder="1" applyAlignment="1">
      <alignment horizontal="center" vertical="center" wrapText="1"/>
    </xf>
    <xf numFmtId="0" fontId="6" fillId="5" borderId="8" xfId="0" applyFont="1" applyFill="1" applyBorder="1" applyAlignment="1">
      <alignment horizontal="center" vertical="center" wrapText="1"/>
    </xf>
    <xf numFmtId="3" fontId="6" fillId="0" borderId="19" xfId="0" applyNumberFormat="1" applyFont="1" applyBorder="1" applyAlignment="1">
      <alignment horizontal="left" vertical="center"/>
    </xf>
    <xf numFmtId="3" fontId="6" fillId="0" borderId="17" xfId="0" applyNumberFormat="1" applyFont="1" applyBorder="1" applyAlignment="1">
      <alignment horizontal="center" vertical="center"/>
    </xf>
    <xf numFmtId="0" fontId="11" fillId="5" borderId="9" xfId="0" applyFont="1" applyFill="1" applyBorder="1" applyAlignment="1">
      <alignment horizontal="center" vertical="center"/>
    </xf>
    <xf numFmtId="0" fontId="14" fillId="5" borderId="5" xfId="0" applyFont="1" applyFill="1" applyBorder="1" applyAlignment="1">
      <alignment horizontal="justify" vertical="center"/>
    </xf>
    <xf numFmtId="0" fontId="14" fillId="5" borderId="5" xfId="0" applyFont="1" applyFill="1" applyBorder="1" applyAlignment="1">
      <alignment horizontal="justify" vertical="center" wrapText="1"/>
    </xf>
    <xf numFmtId="0" fontId="11" fillId="0" borderId="0" xfId="0" applyFont="1"/>
    <xf numFmtId="0" fontId="13" fillId="0" borderId="0" xfId="0" applyFont="1"/>
    <xf numFmtId="0" fontId="11" fillId="5" borderId="1" xfId="0" applyFont="1" applyFill="1" applyBorder="1" applyAlignment="1">
      <alignment horizontal="center" vertical="center"/>
    </xf>
    <xf numFmtId="0" fontId="6" fillId="5" borderId="5" xfId="0" applyFont="1" applyFill="1" applyBorder="1" applyAlignment="1">
      <alignment horizontal="justify" vertical="center"/>
    </xf>
    <xf numFmtId="0" fontId="6" fillId="0" borderId="0" xfId="0" applyFont="1" applyAlignment="1">
      <alignment wrapText="1"/>
    </xf>
    <xf numFmtId="0" fontId="6" fillId="5" borderId="9" xfId="0" applyFont="1" applyFill="1" applyBorder="1" applyAlignment="1">
      <alignment horizontal="left" vertical="center" wrapText="1"/>
    </xf>
    <xf numFmtId="0" fontId="11" fillId="5" borderId="5" xfId="0" applyFont="1" applyFill="1" applyBorder="1" applyAlignment="1">
      <alignment horizontal="justify" vertical="center"/>
    </xf>
    <xf numFmtId="3" fontId="11" fillId="5" borderId="5" xfId="0" applyNumberFormat="1" applyFont="1" applyFill="1" applyBorder="1" applyAlignment="1">
      <alignment horizontal="center" vertical="center"/>
    </xf>
    <xf numFmtId="0" fontId="11" fillId="5" borderId="5" xfId="0" applyFont="1" applyFill="1" applyBorder="1" applyAlignment="1">
      <alignment horizontal="justify" vertical="center" wrapText="1"/>
    </xf>
    <xf numFmtId="0" fontId="6" fillId="0" borderId="0" xfId="0" applyFont="1" applyAlignment="1">
      <alignment horizontal="center" wrapText="1"/>
    </xf>
    <xf numFmtId="49" fontId="6" fillId="0" borderId="0" xfId="0" applyNumberFormat="1" applyFont="1"/>
    <xf numFmtId="0" fontId="6" fillId="0" borderId="0" xfId="0" applyFont="1" applyAlignment="1">
      <alignment vertical="center"/>
    </xf>
    <xf numFmtId="3" fontId="6" fillId="5" borderId="9" xfId="0" applyNumberFormat="1" applyFont="1" applyFill="1" applyBorder="1" applyAlignment="1">
      <alignment horizontal="center" vertical="center" wrapText="1"/>
    </xf>
    <xf numFmtId="3" fontId="6" fillId="5" borderId="4" xfId="0" applyNumberFormat="1" applyFont="1" applyFill="1" applyBorder="1" applyAlignment="1">
      <alignment horizontal="center" vertical="center"/>
    </xf>
    <xf numFmtId="0" fontId="6" fillId="5" borderId="5" xfId="0" applyFont="1" applyFill="1" applyBorder="1" applyAlignment="1">
      <alignment horizontal="left" vertical="center" wrapText="1"/>
    </xf>
    <xf numFmtId="3" fontId="6" fillId="5" borderId="6" xfId="0" applyNumberFormat="1" applyFont="1" applyFill="1" applyBorder="1" applyAlignment="1">
      <alignment horizontal="center" vertical="center"/>
    </xf>
    <xf numFmtId="3" fontId="6" fillId="5" borderId="12" xfId="0" applyNumberFormat="1" applyFont="1" applyFill="1" applyBorder="1" applyAlignment="1">
      <alignment horizontal="center" vertical="center"/>
    </xf>
    <xf numFmtId="0" fontId="6" fillId="5" borderId="13" xfId="0" applyFont="1" applyFill="1" applyBorder="1" applyAlignment="1">
      <alignment horizontal="left" vertical="center" wrapText="1"/>
    </xf>
    <xf numFmtId="3" fontId="11" fillId="5" borderId="6" xfId="0" applyNumberFormat="1" applyFont="1" applyFill="1" applyBorder="1" applyAlignment="1">
      <alignment horizontal="center" vertical="center"/>
    </xf>
    <xf numFmtId="0" fontId="11" fillId="5" borderId="13" xfId="0" applyFont="1" applyFill="1" applyBorder="1" applyAlignment="1">
      <alignment horizontal="left" vertical="center" wrapText="1"/>
    </xf>
    <xf numFmtId="0" fontId="6" fillId="0" borderId="6" xfId="1" applyFont="1" applyBorder="1" applyAlignment="1">
      <alignment horizontal="left" vertical="center" wrapText="1"/>
    </xf>
    <xf numFmtId="0" fontId="6" fillId="0" borderId="9" xfId="1" applyFont="1" applyBorder="1" applyAlignment="1">
      <alignment horizontal="left" vertical="center" wrapText="1"/>
    </xf>
    <xf numFmtId="3" fontId="6" fillId="5" borderId="8" xfId="0" applyNumberFormat="1" applyFont="1" applyFill="1" applyBorder="1" applyAlignment="1">
      <alignment horizontal="center" vertical="center"/>
    </xf>
    <xf numFmtId="0" fontId="6" fillId="5" borderId="8" xfId="0" applyFont="1" applyFill="1" applyBorder="1" applyAlignment="1">
      <alignment horizontal="left" vertical="center" wrapText="1"/>
    </xf>
    <xf numFmtId="3" fontId="2" fillId="2" borderId="6" xfId="0" applyNumberFormat="1" applyFont="1" applyFill="1" applyBorder="1" applyAlignment="1">
      <alignment horizontal="center" vertical="center" wrapText="1"/>
    </xf>
    <xf numFmtId="0" fontId="6" fillId="5" borderId="16" xfId="0" applyFont="1" applyFill="1" applyBorder="1" applyAlignment="1">
      <alignment horizontal="justify" vertical="center"/>
    </xf>
    <xf numFmtId="0" fontId="6" fillId="5" borderId="9" xfId="0" applyFont="1" applyFill="1" applyBorder="1" applyAlignment="1">
      <alignment horizontal="justify" vertical="center"/>
    </xf>
    <xf numFmtId="0" fontId="6" fillId="5" borderId="1" xfId="0" applyFont="1" applyFill="1" applyBorder="1" applyAlignment="1">
      <alignment horizontal="justify" vertical="center"/>
    </xf>
    <xf numFmtId="0" fontId="6" fillId="5" borderId="18" xfId="0" applyFont="1" applyFill="1" applyBorder="1" applyAlignment="1">
      <alignment horizontal="justify" vertical="center"/>
    </xf>
    <xf numFmtId="0" fontId="20" fillId="0" borderId="0" xfId="0" applyFont="1"/>
    <xf numFmtId="0" fontId="19" fillId="0" borderId="0" xfId="0" applyFont="1" applyAlignment="1">
      <alignment vertical="center"/>
    </xf>
    <xf numFmtId="0" fontId="11" fillId="0" borderId="9" xfId="0" applyFont="1" applyBorder="1" applyAlignment="1">
      <alignment horizontal="center" vertical="center"/>
    </xf>
    <xf numFmtId="3" fontId="11" fillId="0" borderId="9" xfId="0" applyNumberFormat="1" applyFont="1" applyBorder="1" applyAlignment="1">
      <alignment horizontal="center" vertical="center"/>
    </xf>
    <xf numFmtId="0" fontId="6" fillId="0" borderId="0" xfId="0" applyFont="1" applyAlignment="1">
      <alignment horizontal="center" vertical="center"/>
    </xf>
    <xf numFmtId="0" fontId="10" fillId="8" borderId="9"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9" fillId="0" borderId="9" xfId="0" applyFont="1" applyBorder="1" applyAlignment="1">
      <alignment vertical="center" wrapText="1"/>
    </xf>
    <xf numFmtId="0" fontId="10" fillId="0" borderId="5" xfId="0" applyFont="1" applyBorder="1" applyAlignment="1">
      <alignment vertical="center" wrapText="1"/>
    </xf>
    <xf numFmtId="0" fontId="9" fillId="0" borderId="5" xfId="0" applyFont="1" applyBorder="1" applyAlignment="1">
      <alignment horizontal="justify" vertical="center" wrapText="1"/>
    </xf>
    <xf numFmtId="0" fontId="9" fillId="0" borderId="5" xfId="0" applyFont="1" applyBorder="1" applyAlignment="1">
      <alignment horizontal="center" vertical="center" wrapText="1"/>
    </xf>
    <xf numFmtId="0" fontId="9" fillId="0" borderId="6" xfId="0" applyFont="1" applyBorder="1" applyAlignment="1">
      <alignment vertical="center" wrapText="1"/>
    </xf>
    <xf numFmtId="0" fontId="10" fillId="0" borderId="8" xfId="0" applyFont="1" applyBorder="1" applyAlignment="1">
      <alignment vertical="center" wrapText="1"/>
    </xf>
    <xf numFmtId="0" fontId="9" fillId="0" borderId="8" xfId="0" applyFont="1" applyBorder="1" applyAlignment="1">
      <alignment horizontal="justify" vertical="center" wrapText="1"/>
    </xf>
    <xf numFmtId="0" fontId="9" fillId="0" borderId="8" xfId="0" applyFont="1" applyBorder="1" applyAlignment="1">
      <alignment horizontal="center" vertical="center" wrapText="1"/>
    </xf>
    <xf numFmtId="0" fontId="9" fillId="0" borderId="1" xfId="0" applyFont="1" applyBorder="1" applyAlignment="1">
      <alignment vertical="center" wrapText="1"/>
    </xf>
    <xf numFmtId="0" fontId="10" fillId="0" borderId="1" xfId="0" applyFont="1" applyBorder="1" applyAlignment="1">
      <alignment vertical="center" wrapText="1"/>
    </xf>
    <xf numFmtId="0" fontId="9" fillId="0" borderId="1" xfId="0" applyFont="1" applyBorder="1" applyAlignment="1">
      <alignment horizontal="justify"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2" fillId="0" borderId="8" xfId="0" applyFont="1" applyBorder="1" applyAlignment="1">
      <alignment horizontal="justify" vertical="center" wrapText="1"/>
    </xf>
    <xf numFmtId="0" fontId="10" fillId="0" borderId="21" xfId="0" applyFont="1" applyBorder="1" applyAlignment="1">
      <alignment vertical="center" wrapText="1"/>
    </xf>
    <xf numFmtId="0" fontId="9" fillId="0" borderId="8" xfId="0" applyFont="1" applyBorder="1" applyAlignment="1">
      <alignment vertical="center" wrapText="1"/>
    </xf>
    <xf numFmtId="0" fontId="9" fillId="0" borderId="16" xfId="0" applyFont="1" applyBorder="1" applyAlignment="1">
      <alignment horizontal="justify" vertical="center" wrapText="1"/>
    </xf>
    <xf numFmtId="0" fontId="25" fillId="0" borderId="0" xfId="0" applyFont="1"/>
    <xf numFmtId="0" fontId="25" fillId="0" borderId="25" xfId="0" applyFont="1" applyBorder="1"/>
    <xf numFmtId="0" fontId="26" fillId="0" borderId="26" xfId="0" applyFont="1" applyBorder="1" applyAlignment="1">
      <alignment horizontal="center" vertical="center"/>
    </xf>
    <xf numFmtId="0" fontId="26" fillId="0" borderId="26" xfId="0" applyFont="1" applyBorder="1" applyAlignment="1">
      <alignment horizontal="center" vertical="center" wrapText="1"/>
    </xf>
    <xf numFmtId="0" fontId="27" fillId="0" borderId="26" xfId="0" applyFont="1" applyBorder="1" applyAlignment="1">
      <alignment horizontal="center" vertical="center" wrapText="1"/>
    </xf>
    <xf numFmtId="0" fontId="29" fillId="7" borderId="26" xfId="0" applyFont="1" applyFill="1" applyBorder="1" applyAlignment="1">
      <alignment horizontal="center" vertical="center" wrapText="1"/>
    </xf>
    <xf numFmtId="0" fontId="25" fillId="5" borderId="26" xfId="0" applyFont="1" applyFill="1" applyBorder="1"/>
    <xf numFmtId="164" fontId="25" fillId="0" borderId="26" xfId="0" applyNumberFormat="1" applyFont="1" applyBorder="1"/>
    <xf numFmtId="165" fontId="25" fillId="0" borderId="26" xfId="0" applyNumberFormat="1" applyFont="1" applyBorder="1" applyAlignment="1">
      <alignment horizontal="center"/>
    </xf>
    <xf numFmtId="1" fontId="25" fillId="0" borderId="26" xfId="0" applyNumberFormat="1" applyFont="1" applyBorder="1" applyAlignment="1">
      <alignment horizontal="center"/>
    </xf>
    <xf numFmtId="2" fontId="30" fillId="0" borderId="26" xfId="0" applyNumberFormat="1" applyFont="1" applyBorder="1" applyAlignment="1">
      <alignment horizontal="center"/>
    </xf>
    <xf numFmtId="0" fontId="25" fillId="5" borderId="27" xfId="0" applyFont="1" applyFill="1" applyBorder="1"/>
    <xf numFmtId="0" fontId="26" fillId="7" borderId="26" xfId="0" applyFont="1" applyFill="1" applyBorder="1"/>
    <xf numFmtId="2" fontId="26" fillId="7" borderId="26" xfId="0" applyNumberFormat="1" applyFont="1" applyFill="1" applyBorder="1"/>
    <xf numFmtId="1" fontId="26" fillId="2" borderId="26" xfId="0" applyNumberFormat="1" applyFont="1" applyFill="1" applyBorder="1" applyAlignment="1">
      <alignment horizontal="center" vertical="center"/>
    </xf>
    <xf numFmtId="2" fontId="26" fillId="5" borderId="26" xfId="0" applyNumberFormat="1" applyFont="1" applyFill="1" applyBorder="1" applyAlignment="1">
      <alignment horizontal="center" vertical="center"/>
    </xf>
    <xf numFmtId="0" fontId="25" fillId="0" borderId="0" xfId="0" applyFont="1" applyAlignment="1">
      <alignment horizontal="center"/>
    </xf>
    <xf numFmtId="1" fontId="25" fillId="0" borderId="0" xfId="0" applyNumberFormat="1" applyFont="1"/>
    <xf numFmtId="0" fontId="25" fillId="0" borderId="0" xfId="0" applyFont="1" applyAlignment="1">
      <alignment horizontal="right"/>
    </xf>
    <xf numFmtId="0" fontId="19" fillId="0" borderId="0" xfId="0" applyFont="1"/>
    <xf numFmtId="0" fontId="6" fillId="5" borderId="1" xfId="0" applyFont="1" applyFill="1" applyBorder="1" applyAlignment="1">
      <alignment horizontal="center" vertical="center" wrapText="1"/>
    </xf>
    <xf numFmtId="0" fontId="11" fillId="5" borderId="9" xfId="0" applyFont="1" applyFill="1" applyBorder="1" applyAlignment="1">
      <alignment horizontal="left" vertical="center" wrapText="1"/>
    </xf>
    <xf numFmtId="3" fontId="11" fillId="5" borderId="9" xfId="0" applyNumberFormat="1" applyFont="1" applyFill="1" applyBorder="1" applyAlignment="1">
      <alignment horizontal="center" vertical="center" wrapText="1"/>
    </xf>
    <xf numFmtId="3" fontId="11" fillId="5" borderId="9" xfId="0" applyNumberFormat="1" applyFont="1" applyFill="1" applyBorder="1" applyAlignment="1">
      <alignment horizontal="center" vertical="center"/>
    </xf>
    <xf numFmtId="3" fontId="11" fillId="5" borderId="4" xfId="0" applyNumberFormat="1" applyFont="1" applyFill="1" applyBorder="1" applyAlignment="1">
      <alignment horizontal="center" vertical="center"/>
    </xf>
    <xf numFmtId="0" fontId="6" fillId="5" borderId="6" xfId="0" applyFont="1" applyFill="1" applyBorder="1" applyAlignment="1">
      <alignment horizontal="center" vertical="center" wrapText="1"/>
    </xf>
    <xf numFmtId="3" fontId="33" fillId="5" borderId="5" xfId="0" applyNumberFormat="1" applyFont="1" applyFill="1" applyBorder="1" applyAlignment="1">
      <alignment horizontal="center" vertical="center"/>
    </xf>
    <xf numFmtId="3" fontId="11" fillId="5" borderId="12" xfId="0" applyNumberFormat="1" applyFont="1" applyFill="1" applyBorder="1" applyAlignment="1">
      <alignment horizontal="center" vertical="center"/>
    </xf>
    <xf numFmtId="3" fontId="6" fillId="5" borderId="14" xfId="0" applyNumberFormat="1" applyFont="1" applyFill="1" applyBorder="1" applyAlignment="1">
      <alignment horizontal="center" vertical="center"/>
    </xf>
    <xf numFmtId="0" fontId="4" fillId="0" borderId="17" xfId="0" applyFont="1" applyBorder="1" applyAlignment="1">
      <alignment horizontal="center" vertical="center" wrapText="1"/>
    </xf>
    <xf numFmtId="3" fontId="6" fillId="5" borderId="6" xfId="0" applyNumberFormat="1" applyFont="1" applyFill="1" applyBorder="1" applyAlignment="1">
      <alignment horizontal="center" vertical="center" wrapText="1"/>
    </xf>
    <xf numFmtId="0" fontId="11" fillId="5" borderId="11" xfId="0" applyFont="1" applyFill="1" applyBorder="1" applyAlignment="1">
      <alignment horizontal="center" vertical="center"/>
    </xf>
    <xf numFmtId="0" fontId="11" fillId="5" borderId="6" xfId="0" applyFont="1" applyFill="1" applyBorder="1" applyAlignment="1">
      <alignment horizontal="center" vertical="center"/>
    </xf>
    <xf numFmtId="0" fontId="11" fillId="5" borderId="11" xfId="0" applyFont="1" applyFill="1" applyBorder="1" applyAlignment="1">
      <alignment horizontal="center"/>
    </xf>
    <xf numFmtId="0" fontId="6" fillId="0" borderId="8" xfId="0" applyFont="1" applyBorder="1" applyAlignment="1">
      <alignment horizontal="center" vertical="center"/>
    </xf>
    <xf numFmtId="0" fontId="11" fillId="0" borderId="1" xfId="0" applyFont="1" applyBorder="1" applyAlignment="1">
      <alignment horizontal="center" vertical="center"/>
    </xf>
    <xf numFmtId="3" fontId="11" fillId="0" borderId="1" xfId="0" applyNumberFormat="1" applyFont="1" applyBorder="1" applyAlignment="1">
      <alignment horizontal="center" vertical="center"/>
    </xf>
    <xf numFmtId="3" fontId="11" fillId="0" borderId="6" xfId="0" applyNumberFormat="1" applyFont="1" applyBorder="1" applyAlignment="1">
      <alignment horizontal="center" vertical="center"/>
    </xf>
    <xf numFmtId="0" fontId="11" fillId="0" borderId="5" xfId="0" applyFont="1" applyBorder="1" applyAlignment="1">
      <alignment horizontal="justify" vertical="center" wrapText="1"/>
    </xf>
    <xf numFmtId="3" fontId="10" fillId="7" borderId="6" xfId="0" applyNumberFormat="1" applyFont="1" applyFill="1" applyBorder="1" applyAlignment="1">
      <alignment horizontal="center"/>
    </xf>
    <xf numFmtId="0" fontId="6" fillId="5" borderId="5" xfId="0" applyFont="1" applyFill="1" applyBorder="1" applyAlignment="1">
      <alignment horizontal="center" vertical="center" wrapText="1"/>
    </xf>
    <xf numFmtId="0" fontId="6" fillId="0" borderId="5" xfId="0" applyFont="1" applyBorder="1" applyAlignment="1">
      <alignment horizontal="center" vertical="center" wrapText="1"/>
    </xf>
    <xf numFmtId="0" fontId="11" fillId="5" borderId="5"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7" xfId="0" applyFont="1" applyBorder="1" applyAlignment="1">
      <alignment horizontal="center" vertical="center"/>
    </xf>
    <xf numFmtId="0" fontId="6" fillId="0" borderId="6" xfId="0" applyFont="1" applyBorder="1" applyAlignment="1">
      <alignment horizontal="center" vertical="center"/>
    </xf>
    <xf numFmtId="0" fontId="6" fillId="5" borderId="1" xfId="0" applyFont="1" applyFill="1" applyBorder="1" applyAlignment="1">
      <alignment horizontal="center" vertical="center"/>
    </xf>
    <xf numFmtId="0" fontId="6" fillId="5" borderId="6"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6" xfId="0" applyFont="1" applyBorder="1" applyAlignment="1">
      <alignment horizontal="center" vertical="center" wrapText="1"/>
    </xf>
    <xf numFmtId="3" fontId="6" fillId="0" borderId="1" xfId="0" applyNumberFormat="1" applyFont="1" applyBorder="1" applyAlignment="1">
      <alignment horizontal="center" vertical="center"/>
    </xf>
    <xf numFmtId="3" fontId="6" fillId="0" borderId="6" xfId="0" applyNumberFormat="1" applyFont="1" applyBorder="1" applyAlignment="1">
      <alignment horizontal="center" vertical="center"/>
    </xf>
    <xf numFmtId="3" fontId="6" fillId="5" borderId="1" xfId="0" applyNumberFormat="1" applyFont="1" applyFill="1" applyBorder="1" applyAlignment="1">
      <alignment horizontal="center" vertical="center" wrapText="1"/>
    </xf>
    <xf numFmtId="3" fontId="6" fillId="5" borderId="17" xfId="0" applyNumberFormat="1" applyFont="1" applyFill="1" applyBorder="1" applyAlignment="1">
      <alignment horizontal="center" vertical="center" wrapText="1"/>
    </xf>
    <xf numFmtId="3" fontId="6" fillId="5" borderId="6" xfId="0" applyNumberFormat="1" applyFont="1" applyFill="1" applyBorder="1" applyAlignment="1">
      <alignment horizontal="center" vertical="center" wrapText="1"/>
    </xf>
    <xf numFmtId="0" fontId="6" fillId="5" borderId="17"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2" fillId="6" borderId="3" xfId="0" applyFont="1" applyFill="1" applyBorder="1" applyAlignment="1">
      <alignment horizontal="center" vertical="center"/>
    </xf>
    <xf numFmtId="0" fontId="18" fillId="6" borderId="4" xfId="0" applyFont="1" applyFill="1" applyBorder="1" applyAlignment="1">
      <alignment horizontal="center" vertical="center"/>
    </xf>
    <xf numFmtId="0" fontId="18" fillId="6" borderId="5"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6" borderId="4" xfId="0" applyFont="1" applyFill="1" applyBorder="1" applyAlignment="1">
      <alignment horizontal="center" vertical="center"/>
    </xf>
    <xf numFmtId="0" fontId="2" fillId="6" borderId="5" xfId="0" applyFont="1" applyFill="1" applyBorder="1" applyAlignment="1">
      <alignment horizontal="center" vertical="center"/>
    </xf>
    <xf numFmtId="0" fontId="18" fillId="6" borderId="10" xfId="0" applyFont="1" applyFill="1" applyBorder="1" applyAlignment="1">
      <alignment horizontal="center" vertical="center"/>
    </xf>
    <xf numFmtId="0" fontId="10" fillId="11" borderId="2"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16" xfId="0" applyFont="1" applyFill="1" applyBorder="1" applyAlignment="1">
      <alignment horizontal="center" vertical="center"/>
    </xf>
    <xf numFmtId="0" fontId="10" fillId="9" borderId="3"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10" fillId="10" borderId="2" xfId="0" applyFont="1" applyFill="1" applyBorder="1" applyAlignment="1">
      <alignment horizontal="center" vertical="center"/>
    </xf>
    <xf numFmtId="0" fontId="10" fillId="10" borderId="20" xfId="0" applyFont="1" applyFill="1" applyBorder="1" applyAlignment="1">
      <alignment horizontal="center" vertical="center"/>
    </xf>
    <xf numFmtId="0" fontId="10" fillId="10" borderId="16" xfId="0" applyFont="1" applyFill="1" applyBorder="1" applyAlignment="1">
      <alignment horizontal="center" vertical="center"/>
    </xf>
    <xf numFmtId="0" fontId="10" fillId="11" borderId="15" xfId="0" applyFont="1" applyFill="1" applyBorder="1" applyAlignment="1">
      <alignment horizontal="center" vertical="center"/>
    </xf>
    <xf numFmtId="0" fontId="10" fillId="11" borderId="0" xfId="0" applyFont="1" applyFill="1" applyAlignment="1">
      <alignment horizontal="center" vertical="center"/>
    </xf>
    <xf numFmtId="0" fontId="10" fillId="11" borderId="21" xfId="0" applyFont="1" applyFill="1" applyBorder="1" applyAlignment="1">
      <alignment horizontal="center" vertical="center"/>
    </xf>
    <xf numFmtId="0" fontId="9" fillId="0" borderId="1" xfId="0" applyFont="1" applyBorder="1" applyAlignment="1">
      <alignment vertical="center" wrapText="1"/>
    </xf>
    <xf numFmtId="0" fontId="9" fillId="0" borderId="6" xfId="0" applyFont="1" applyBorder="1" applyAlignment="1">
      <alignment vertical="center" wrapText="1"/>
    </xf>
    <xf numFmtId="0" fontId="10" fillId="0" borderId="1" xfId="0" applyFont="1" applyBorder="1" applyAlignment="1">
      <alignment vertical="center" wrapText="1"/>
    </xf>
    <xf numFmtId="0" fontId="10" fillId="0" borderId="6" xfId="0" applyFont="1" applyBorder="1" applyAlignment="1">
      <alignment vertical="center" wrapText="1"/>
    </xf>
    <xf numFmtId="0" fontId="9" fillId="0" borderId="1" xfId="0" applyFont="1" applyBorder="1" applyAlignment="1">
      <alignment horizontal="justify" vertical="center" wrapText="1"/>
    </xf>
    <xf numFmtId="0" fontId="9" fillId="0" borderId="6" xfId="0" applyFont="1" applyBorder="1" applyAlignment="1">
      <alignment horizontal="justify" vertical="center" wrapText="1"/>
    </xf>
    <xf numFmtId="0" fontId="9" fillId="0" borderId="1" xfId="0" applyFont="1" applyBorder="1" applyAlignment="1">
      <alignment horizontal="center" vertical="center" wrapText="1"/>
    </xf>
    <xf numFmtId="0" fontId="9" fillId="0" borderId="6" xfId="0" applyFont="1" applyBorder="1" applyAlignment="1">
      <alignment horizontal="center" vertical="center" wrapText="1"/>
    </xf>
    <xf numFmtId="0" fontId="10" fillId="9" borderId="2" xfId="0" applyFont="1" applyFill="1" applyBorder="1" applyAlignment="1">
      <alignment horizontal="center" vertical="center"/>
    </xf>
    <xf numFmtId="0" fontId="10" fillId="9" borderId="20" xfId="0" applyFont="1" applyFill="1" applyBorder="1" applyAlignment="1">
      <alignment horizontal="center" vertical="center"/>
    </xf>
    <xf numFmtId="0" fontId="10" fillId="9" borderId="16" xfId="0" applyFont="1" applyFill="1" applyBorder="1" applyAlignment="1">
      <alignment horizontal="center" vertical="center"/>
    </xf>
    <xf numFmtId="0" fontId="9" fillId="0" borderId="17" xfId="0" applyFont="1" applyBorder="1" applyAlignment="1">
      <alignment horizontal="center" vertical="center" wrapText="1"/>
    </xf>
    <xf numFmtId="0" fontId="10" fillId="10" borderId="15" xfId="0" applyFont="1" applyFill="1" applyBorder="1" applyAlignment="1">
      <alignment horizontal="center" vertical="center"/>
    </xf>
    <xf numFmtId="0" fontId="10" fillId="10" borderId="0" xfId="0" applyFont="1" applyFill="1" applyAlignment="1">
      <alignment horizontal="center" vertical="center"/>
    </xf>
    <xf numFmtId="0" fontId="10" fillId="10" borderId="21" xfId="0" applyFont="1" applyFill="1" applyBorder="1" applyAlignment="1">
      <alignment horizontal="center" vertical="center"/>
    </xf>
    <xf numFmtId="0" fontId="9" fillId="0" borderId="17" xfId="0" applyFont="1" applyBorder="1" applyAlignment="1">
      <alignment vertical="center" wrapText="1"/>
    </xf>
    <xf numFmtId="0" fontId="10" fillId="0" borderId="17" xfId="0" applyFont="1" applyBorder="1" applyAlignment="1">
      <alignment vertical="center" wrapText="1"/>
    </xf>
    <xf numFmtId="0" fontId="9" fillId="0" borderId="17" xfId="0" applyFont="1" applyBorder="1" applyAlignment="1">
      <alignment horizontal="justify" vertical="center" wrapText="1"/>
    </xf>
    <xf numFmtId="0" fontId="26" fillId="2" borderId="22" xfId="0" applyFont="1" applyFill="1" applyBorder="1" applyAlignment="1">
      <alignment horizontal="center" wrapText="1"/>
    </xf>
    <xf numFmtId="0" fontId="26" fillId="2" borderId="23" xfId="0" applyFont="1" applyFill="1" applyBorder="1" applyAlignment="1">
      <alignment horizontal="center" wrapText="1"/>
    </xf>
    <xf numFmtId="0" fontId="26" fillId="2" borderId="24" xfId="0" applyFont="1" applyFill="1" applyBorder="1" applyAlignment="1">
      <alignment horizontal="center" wrapText="1"/>
    </xf>
    <xf numFmtId="1" fontId="27" fillId="0" borderId="0" xfId="0" applyNumberFormat="1" applyFont="1" applyAlignment="1">
      <alignment horizontal="left" vertical="top" wrapText="1"/>
    </xf>
  </cellXfs>
  <cellStyles count="4">
    <cellStyle name="Normal 10" xfId="2" xr:uid="{00000000-0005-0000-0000-000001000000}"/>
    <cellStyle name="Normal 3" xfId="1" xr:uid="{00000000-0005-0000-0000-000002000000}"/>
    <cellStyle name="Parasts" xfId="0" builtinId="0"/>
    <cellStyle name="Parasts 2" xfId="3" xr:uid="{EE30FD31-AAA2-4817-9AD6-6C6A3D52D4AA}"/>
  </cellStyles>
  <dxfs count="0"/>
  <tableStyles count="0" defaultTableStyle="TableStyleMedium2" defaultPivotStyle="PivotStyleLight16"/>
  <colors>
    <mruColors>
      <color rgb="FFB3DBD1"/>
      <color rgb="FF4CA0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1"/>
  <sheetViews>
    <sheetView tabSelected="1" view="pageLayout" topLeftCell="A84" zoomScaleNormal="100" zoomScaleSheetLayoutView="85" workbookViewId="0">
      <selection activeCell="D92" sqref="D92"/>
    </sheetView>
  </sheetViews>
  <sheetFormatPr defaultRowHeight="14.4" x14ac:dyDescent="0.3"/>
  <cols>
    <col min="1" max="1" width="6.44140625" style="78" customWidth="1"/>
    <col min="2" max="2" width="34" style="11" customWidth="1"/>
    <col min="3" max="3" width="12.5546875" style="11" customWidth="1"/>
    <col min="4" max="4" width="16.33203125" style="12" customWidth="1"/>
    <col min="5" max="5" width="11.33203125" style="12" customWidth="1"/>
    <col min="6" max="6" width="11.88671875" style="12" customWidth="1"/>
    <col min="7" max="7" width="10.77734375" style="12" customWidth="1"/>
    <col min="8" max="8" width="13.33203125" style="12" customWidth="1"/>
    <col min="9" max="9" width="50.109375" style="12" customWidth="1"/>
    <col min="10" max="10" width="15.33203125" style="12" customWidth="1"/>
    <col min="11" max="11" width="57.88671875" hidden="1" customWidth="1"/>
  </cols>
  <sheetData>
    <row r="1" spans="1:11" s="12" customFormat="1" ht="27" customHeight="1" thickBot="1" x14ac:dyDescent="0.35">
      <c r="A1" s="149" t="s">
        <v>0</v>
      </c>
      <c r="B1" s="154" t="s">
        <v>1</v>
      </c>
      <c r="C1" s="149" t="s">
        <v>2</v>
      </c>
      <c r="D1" s="149" t="s">
        <v>629</v>
      </c>
      <c r="E1" s="156" t="s">
        <v>3</v>
      </c>
      <c r="F1" s="157"/>
      <c r="G1" s="158"/>
      <c r="H1" s="149" t="s">
        <v>4</v>
      </c>
      <c r="I1" s="159" t="s">
        <v>630</v>
      </c>
      <c r="J1" s="149" t="s">
        <v>5</v>
      </c>
    </row>
    <row r="2" spans="1:11" s="12" customFormat="1" ht="37.200000000000003" customHeight="1" thickBot="1" x14ac:dyDescent="0.35">
      <c r="A2" s="150"/>
      <c r="B2" s="155"/>
      <c r="C2" s="150"/>
      <c r="D2" s="150"/>
      <c r="E2" s="1" t="s">
        <v>13</v>
      </c>
      <c r="F2" s="1" t="s">
        <v>6</v>
      </c>
      <c r="G2" s="1" t="s">
        <v>7</v>
      </c>
      <c r="H2" s="150"/>
      <c r="I2" s="160"/>
      <c r="J2" s="150"/>
    </row>
    <row r="3" spans="1:11" s="12" customFormat="1" ht="15" thickBot="1" x14ac:dyDescent="0.35">
      <c r="A3" s="151" t="s">
        <v>17</v>
      </c>
      <c r="B3" s="152"/>
      <c r="C3" s="152"/>
      <c r="D3" s="152"/>
      <c r="E3" s="152"/>
      <c r="F3" s="152"/>
      <c r="G3" s="152"/>
      <c r="H3" s="152"/>
      <c r="I3" s="152"/>
      <c r="J3" s="153"/>
    </row>
    <row r="4" spans="1:11" s="12" customFormat="1" ht="15" thickBot="1" x14ac:dyDescent="0.35">
      <c r="A4" s="146" t="s">
        <v>8</v>
      </c>
      <c r="B4" s="147"/>
      <c r="C4" s="147"/>
      <c r="D4" s="147"/>
      <c r="E4" s="147"/>
      <c r="F4" s="147"/>
      <c r="G4" s="147"/>
      <c r="H4" s="147"/>
      <c r="I4" s="147"/>
      <c r="J4" s="148"/>
    </row>
    <row r="5" spans="1:11" s="34" customFormat="1" ht="43.8" customHeight="1" thickBot="1" x14ac:dyDescent="0.35">
      <c r="A5" s="7">
        <v>1</v>
      </c>
      <c r="B5" s="161" t="s">
        <v>9</v>
      </c>
      <c r="C5" s="141" t="s">
        <v>10</v>
      </c>
      <c r="D5" s="14">
        <f>SUM(E5:F5)</f>
        <v>8090527</v>
      </c>
      <c r="E5" s="14">
        <v>1950421</v>
      </c>
      <c r="F5" s="14">
        <v>6140106</v>
      </c>
      <c r="G5" s="15">
        <v>0</v>
      </c>
      <c r="H5" s="141" t="s">
        <v>167</v>
      </c>
      <c r="I5" s="3" t="s">
        <v>213</v>
      </c>
      <c r="J5" s="7">
        <v>2026</v>
      </c>
    </row>
    <row r="6" spans="1:11" s="34" customFormat="1" ht="43.2" customHeight="1" thickBot="1" x14ac:dyDescent="0.35">
      <c r="A6" s="7">
        <v>2</v>
      </c>
      <c r="B6" s="162"/>
      <c r="C6" s="142"/>
      <c r="D6" s="14">
        <f>SUM(E6:F6)</f>
        <v>2100000</v>
      </c>
      <c r="E6" s="14">
        <v>600000</v>
      </c>
      <c r="F6" s="14">
        <v>1500000</v>
      </c>
      <c r="G6" s="15">
        <v>0</v>
      </c>
      <c r="H6" s="142"/>
      <c r="I6" s="3" t="s">
        <v>702</v>
      </c>
      <c r="J6" s="7" t="s">
        <v>634</v>
      </c>
    </row>
    <row r="7" spans="1:11" s="34" customFormat="1" ht="29.4" customHeight="1" thickBot="1" x14ac:dyDescent="0.35">
      <c r="A7" s="7">
        <v>3</v>
      </c>
      <c r="B7" s="163"/>
      <c r="C7" s="143"/>
      <c r="D7" s="14">
        <f>SUM(E7:G7)</f>
        <v>1890000</v>
      </c>
      <c r="E7" s="14">
        <v>1375920</v>
      </c>
      <c r="F7" s="14">
        <v>514080</v>
      </c>
      <c r="G7" s="15">
        <v>0</v>
      </c>
      <c r="H7" s="143"/>
      <c r="I7" s="3" t="s">
        <v>214</v>
      </c>
      <c r="J7" s="7" t="s">
        <v>686</v>
      </c>
    </row>
    <row r="8" spans="1:11" s="12" customFormat="1" ht="133.19999999999999" customHeight="1" thickBot="1" x14ac:dyDescent="0.35">
      <c r="A8" s="35">
        <v>4</v>
      </c>
      <c r="B8" s="161" t="s">
        <v>11</v>
      </c>
      <c r="C8" s="173" t="s">
        <v>12</v>
      </c>
      <c r="D8" s="6">
        <f>SUM(E8:G8)</f>
        <v>3700000</v>
      </c>
      <c r="E8" s="6">
        <v>0</v>
      </c>
      <c r="F8" s="6">
        <v>3700000</v>
      </c>
      <c r="G8" s="6">
        <v>0</v>
      </c>
      <c r="H8" s="15" t="s">
        <v>167</v>
      </c>
      <c r="I8" s="3" t="s">
        <v>709</v>
      </c>
      <c r="J8" s="7" t="s">
        <v>634</v>
      </c>
    </row>
    <row r="9" spans="1:11" s="12" customFormat="1" ht="55.8" customHeight="1" thickBot="1" x14ac:dyDescent="0.35">
      <c r="A9" s="35">
        <v>5</v>
      </c>
      <c r="B9" s="162"/>
      <c r="C9" s="174"/>
      <c r="D9" s="36">
        <f>SUM(E9:F9)</f>
        <v>15606850</v>
      </c>
      <c r="E9" s="6">
        <v>2552714</v>
      </c>
      <c r="F9" s="6">
        <v>13054136</v>
      </c>
      <c r="G9" s="6">
        <v>0</v>
      </c>
      <c r="H9" s="15" t="s">
        <v>172</v>
      </c>
      <c r="I9" s="3" t="s">
        <v>691</v>
      </c>
      <c r="J9" s="7" t="s">
        <v>634</v>
      </c>
    </row>
    <row r="10" spans="1:11" s="12" customFormat="1" ht="55.8" customHeight="1" thickBot="1" x14ac:dyDescent="0.35">
      <c r="A10" s="35">
        <v>6</v>
      </c>
      <c r="B10" s="16" t="s">
        <v>334</v>
      </c>
      <c r="C10" s="127" t="s">
        <v>333</v>
      </c>
      <c r="D10" s="36">
        <f>SUM(E10:G10)</f>
        <v>21000</v>
      </c>
      <c r="E10" s="6">
        <v>0</v>
      </c>
      <c r="F10" s="6">
        <v>21000</v>
      </c>
      <c r="G10" s="6">
        <v>0</v>
      </c>
      <c r="H10" s="15" t="s">
        <v>166</v>
      </c>
      <c r="I10" s="3" t="s">
        <v>635</v>
      </c>
      <c r="J10" s="7" t="s">
        <v>634</v>
      </c>
    </row>
    <row r="11" spans="1:11" s="12" customFormat="1" ht="55.8" customHeight="1" thickBot="1" x14ac:dyDescent="0.35">
      <c r="A11" s="35">
        <v>7</v>
      </c>
      <c r="B11" s="161" t="s">
        <v>623</v>
      </c>
      <c r="C11" s="173" t="s">
        <v>349</v>
      </c>
      <c r="D11" s="36">
        <v>135398</v>
      </c>
      <c r="E11" s="6">
        <v>135398</v>
      </c>
      <c r="F11" s="6">
        <v>0</v>
      </c>
      <c r="G11" s="6">
        <v>0</v>
      </c>
      <c r="H11" s="15" t="s">
        <v>166</v>
      </c>
      <c r="I11" s="3" t="s">
        <v>622</v>
      </c>
      <c r="J11" s="7" t="s">
        <v>634</v>
      </c>
    </row>
    <row r="12" spans="1:11" s="12" customFormat="1" ht="55.8" customHeight="1" thickBot="1" x14ac:dyDescent="0.35">
      <c r="A12" s="35">
        <v>8</v>
      </c>
      <c r="B12" s="163"/>
      <c r="C12" s="174"/>
      <c r="D12" s="36">
        <f>SUM(E12:G12)</f>
        <v>254349</v>
      </c>
      <c r="E12" s="6">
        <v>0</v>
      </c>
      <c r="F12" s="6">
        <v>0</v>
      </c>
      <c r="G12" s="6">
        <v>254349</v>
      </c>
      <c r="H12" s="15" t="s">
        <v>166</v>
      </c>
      <c r="I12" s="3" t="s">
        <v>624</v>
      </c>
      <c r="J12" s="7" t="s">
        <v>686</v>
      </c>
    </row>
    <row r="13" spans="1:11" s="12" customFormat="1" ht="93" customHeight="1" thickBot="1" x14ac:dyDescent="0.35">
      <c r="A13" s="15">
        <v>9</v>
      </c>
      <c r="B13" s="118" t="s">
        <v>15</v>
      </c>
      <c r="C13" s="15" t="s">
        <v>14</v>
      </c>
      <c r="D13" s="36">
        <v>4500000</v>
      </c>
      <c r="E13" s="6">
        <v>0</v>
      </c>
      <c r="F13" s="6">
        <v>4500000</v>
      </c>
      <c r="G13" s="6">
        <v>0</v>
      </c>
      <c r="H13" s="7" t="s">
        <v>190</v>
      </c>
      <c r="I13" s="3" t="s">
        <v>151</v>
      </c>
      <c r="J13" s="7" t="s">
        <v>634</v>
      </c>
    </row>
    <row r="14" spans="1:11" s="12" customFormat="1" ht="15.6" customHeight="1" thickBot="1" x14ac:dyDescent="0.35">
      <c r="A14" s="146" t="s">
        <v>16</v>
      </c>
      <c r="B14" s="147"/>
      <c r="C14" s="147"/>
      <c r="D14" s="147"/>
      <c r="E14" s="147"/>
      <c r="F14" s="147"/>
      <c r="G14" s="147"/>
      <c r="H14" s="147"/>
      <c r="I14" s="147"/>
      <c r="J14" s="148"/>
    </row>
    <row r="15" spans="1:11" s="12" customFormat="1" ht="232.2" customHeight="1" thickBot="1" x14ac:dyDescent="0.35">
      <c r="A15" s="15">
        <v>10</v>
      </c>
      <c r="B15" s="161" t="s">
        <v>18</v>
      </c>
      <c r="C15" s="141" t="s">
        <v>19</v>
      </c>
      <c r="D15" s="6">
        <v>31500000</v>
      </c>
      <c r="E15" s="6">
        <v>0</v>
      </c>
      <c r="F15" s="6">
        <v>31500000</v>
      </c>
      <c r="G15" s="6">
        <v>0</v>
      </c>
      <c r="H15" s="16" t="s">
        <v>710</v>
      </c>
      <c r="I15" s="3" t="s">
        <v>711</v>
      </c>
      <c r="J15" s="7" t="s">
        <v>634</v>
      </c>
      <c r="K15" s="37"/>
    </row>
    <row r="16" spans="1:11" s="12" customFormat="1" ht="34.799999999999997" customHeight="1" thickBot="1" x14ac:dyDescent="0.35">
      <c r="A16" s="15">
        <v>11</v>
      </c>
      <c r="B16" s="163"/>
      <c r="C16" s="143"/>
      <c r="D16" s="6">
        <f>SUM(E16:G16)</f>
        <v>75993</v>
      </c>
      <c r="E16" s="6">
        <v>34468</v>
      </c>
      <c r="F16" s="6">
        <v>41525</v>
      </c>
      <c r="G16" s="6">
        <v>0</v>
      </c>
      <c r="H16" s="8" t="s">
        <v>168</v>
      </c>
      <c r="I16" s="3" t="s">
        <v>692</v>
      </c>
      <c r="J16" s="15">
        <v>2026</v>
      </c>
      <c r="K16" s="37"/>
    </row>
    <row r="17" spans="1:11" s="12" customFormat="1" ht="36.6" thickBot="1" x14ac:dyDescent="0.35">
      <c r="A17" s="7">
        <v>12</v>
      </c>
      <c r="B17" s="3" t="s">
        <v>20</v>
      </c>
      <c r="C17" s="7" t="s">
        <v>21</v>
      </c>
      <c r="D17" s="6">
        <v>450000</v>
      </c>
      <c r="E17" s="6">
        <v>0</v>
      </c>
      <c r="F17" s="6">
        <v>450000</v>
      </c>
      <c r="G17" s="6">
        <v>0</v>
      </c>
      <c r="H17" s="16" t="s">
        <v>191</v>
      </c>
      <c r="I17" s="3" t="s">
        <v>152</v>
      </c>
      <c r="J17" s="7" t="s">
        <v>634</v>
      </c>
      <c r="K17" s="37"/>
    </row>
    <row r="18" spans="1:11" s="12" customFormat="1" ht="15.6" customHeight="1" thickBot="1" x14ac:dyDescent="0.35">
      <c r="A18" s="146" t="s">
        <v>23</v>
      </c>
      <c r="B18" s="147"/>
      <c r="C18" s="147"/>
      <c r="D18" s="147"/>
      <c r="E18" s="147"/>
      <c r="F18" s="147"/>
      <c r="G18" s="147"/>
      <c r="H18" s="147"/>
      <c r="I18" s="147"/>
      <c r="J18" s="148"/>
    </row>
    <row r="19" spans="1:11" s="12" customFormat="1" ht="127.8" customHeight="1" thickBot="1" x14ac:dyDescent="0.35">
      <c r="A19" s="15">
        <v>13</v>
      </c>
      <c r="B19" s="161" t="s">
        <v>105</v>
      </c>
      <c r="C19" s="7" t="s">
        <v>106</v>
      </c>
      <c r="D19" s="6">
        <f>SUM(E19:G19)</f>
        <v>19200000</v>
      </c>
      <c r="E19" s="6">
        <v>2500000</v>
      </c>
      <c r="F19" s="6">
        <v>11700000</v>
      </c>
      <c r="G19" s="6">
        <v>5000000</v>
      </c>
      <c r="H19" s="8" t="s">
        <v>192</v>
      </c>
      <c r="I19" s="3" t="s">
        <v>712</v>
      </c>
      <c r="J19" s="7" t="s">
        <v>634</v>
      </c>
      <c r="K19" s="37"/>
    </row>
    <row r="20" spans="1:11" s="12" customFormat="1" ht="58.2" customHeight="1" thickBot="1" x14ac:dyDescent="0.35">
      <c r="A20" s="7">
        <v>14</v>
      </c>
      <c r="B20" s="162"/>
      <c r="C20" s="7" t="s">
        <v>106</v>
      </c>
      <c r="D20" s="6">
        <f>SUM(E20:G20)</f>
        <v>6937</v>
      </c>
      <c r="E20" s="6">
        <v>3653</v>
      </c>
      <c r="F20" s="6">
        <v>3284</v>
      </c>
      <c r="G20" s="6">
        <v>0</v>
      </c>
      <c r="H20" s="8" t="s">
        <v>648</v>
      </c>
      <c r="I20" s="3" t="s">
        <v>647</v>
      </c>
      <c r="J20" s="7" t="s">
        <v>634</v>
      </c>
      <c r="K20" s="37"/>
    </row>
    <row r="21" spans="1:11" s="12" customFormat="1" ht="43.8" customHeight="1" thickBot="1" x14ac:dyDescent="0.35">
      <c r="A21" s="7">
        <v>15</v>
      </c>
      <c r="B21" s="163"/>
      <c r="C21" s="7" t="s">
        <v>106</v>
      </c>
      <c r="D21" s="6">
        <f>SUM(E21:G21)</f>
        <v>25154</v>
      </c>
      <c r="E21" s="6">
        <v>12326</v>
      </c>
      <c r="F21" s="6">
        <v>12828</v>
      </c>
      <c r="G21" s="6">
        <v>0</v>
      </c>
      <c r="H21" s="8" t="s">
        <v>650</v>
      </c>
      <c r="I21" s="3" t="s">
        <v>649</v>
      </c>
      <c r="J21" s="7"/>
      <c r="K21" s="37"/>
    </row>
    <row r="22" spans="1:11" s="12" customFormat="1" ht="57" customHeight="1" thickBot="1" x14ac:dyDescent="0.35">
      <c r="A22" s="15">
        <v>16</v>
      </c>
      <c r="B22" s="138" t="s">
        <v>22</v>
      </c>
      <c r="C22" s="7" t="s">
        <v>24</v>
      </c>
      <c r="D22" s="9">
        <v>300000</v>
      </c>
      <c r="E22" s="6">
        <v>0</v>
      </c>
      <c r="F22" s="6">
        <v>300000</v>
      </c>
      <c r="G22" s="6">
        <v>0</v>
      </c>
      <c r="H22" s="19" t="s">
        <v>193</v>
      </c>
      <c r="I22" s="3" t="s">
        <v>703</v>
      </c>
      <c r="J22" s="7" t="s">
        <v>634</v>
      </c>
    </row>
    <row r="23" spans="1:11" s="12" customFormat="1" ht="15.6" customHeight="1" thickBot="1" x14ac:dyDescent="0.35">
      <c r="A23" s="146" t="s">
        <v>25</v>
      </c>
      <c r="B23" s="147"/>
      <c r="C23" s="147"/>
      <c r="D23" s="147"/>
      <c r="E23" s="147"/>
      <c r="F23" s="147"/>
      <c r="G23" s="147"/>
      <c r="H23" s="147"/>
      <c r="I23" s="147"/>
      <c r="J23" s="148"/>
    </row>
    <row r="24" spans="1:11" s="12" customFormat="1" ht="42" customHeight="1" thickBot="1" x14ac:dyDescent="0.35">
      <c r="A24" s="141">
        <v>17</v>
      </c>
      <c r="B24" s="161" t="s">
        <v>148</v>
      </c>
      <c r="C24" s="141" t="s">
        <v>27</v>
      </c>
      <c r="D24" s="6">
        <f>SUM(E24:G24)</f>
        <v>66426</v>
      </c>
      <c r="E24" s="6">
        <v>54897</v>
      </c>
      <c r="F24" s="6">
        <v>0</v>
      </c>
      <c r="G24" s="6">
        <v>11529</v>
      </c>
      <c r="H24" s="6" t="s">
        <v>184</v>
      </c>
      <c r="I24" s="3" t="s">
        <v>215</v>
      </c>
      <c r="J24" s="7">
        <v>2026</v>
      </c>
    </row>
    <row r="25" spans="1:11" s="12" customFormat="1" ht="42" customHeight="1" thickBot="1" x14ac:dyDescent="0.35">
      <c r="A25" s="143"/>
      <c r="B25" s="163"/>
      <c r="C25" s="143"/>
      <c r="D25" s="6">
        <f>SUM(E25:G25)</f>
        <v>10800</v>
      </c>
      <c r="E25" s="6">
        <v>10800</v>
      </c>
      <c r="F25" s="6">
        <v>0</v>
      </c>
      <c r="G25" s="6">
        <v>0</v>
      </c>
      <c r="H25" s="6" t="s">
        <v>26</v>
      </c>
      <c r="I25" s="3" t="s">
        <v>651</v>
      </c>
      <c r="J25" s="7" t="s">
        <v>634</v>
      </c>
    </row>
    <row r="26" spans="1:11" s="12" customFormat="1" ht="57.6" customHeight="1" thickBot="1" x14ac:dyDescent="0.35">
      <c r="A26" s="32">
        <v>18</v>
      </c>
      <c r="B26" s="123" t="s">
        <v>107</v>
      </c>
      <c r="C26" s="7" t="s">
        <v>299</v>
      </c>
      <c r="D26" s="6">
        <v>8000</v>
      </c>
      <c r="E26" s="6">
        <v>8000</v>
      </c>
      <c r="F26" s="6">
        <v>0</v>
      </c>
      <c r="G26" s="6">
        <v>0</v>
      </c>
      <c r="H26" s="6" t="s">
        <v>26</v>
      </c>
      <c r="I26" s="3" t="s">
        <v>693</v>
      </c>
      <c r="J26" s="7">
        <v>2026</v>
      </c>
    </row>
    <row r="27" spans="1:11" s="12" customFormat="1" ht="48.6" customHeight="1" thickBot="1" x14ac:dyDescent="0.35">
      <c r="A27" s="7">
        <v>19</v>
      </c>
      <c r="B27" s="138" t="s">
        <v>28</v>
      </c>
      <c r="C27" s="7" t="s">
        <v>110</v>
      </c>
      <c r="D27" s="6">
        <f>SUM(E27:G27)</f>
        <v>271579</v>
      </c>
      <c r="E27" s="6">
        <v>230842</v>
      </c>
      <c r="F27" s="6">
        <v>0</v>
      </c>
      <c r="G27" s="6">
        <v>40737</v>
      </c>
      <c r="H27" s="6" t="s">
        <v>185</v>
      </c>
      <c r="I27" s="3" t="s">
        <v>221</v>
      </c>
      <c r="J27" s="7" t="s">
        <v>634</v>
      </c>
    </row>
    <row r="28" spans="1:11" s="12" customFormat="1" ht="15" thickBot="1" x14ac:dyDescent="0.35">
      <c r="A28" s="151" t="s">
        <v>29</v>
      </c>
      <c r="B28" s="152"/>
      <c r="C28" s="152"/>
      <c r="D28" s="152"/>
      <c r="E28" s="152"/>
      <c r="F28" s="152"/>
      <c r="G28" s="152"/>
      <c r="H28" s="152"/>
      <c r="I28" s="152"/>
      <c r="J28" s="153"/>
    </row>
    <row r="29" spans="1:11" s="12" customFormat="1" ht="15" thickBot="1" x14ac:dyDescent="0.35">
      <c r="A29" s="146" t="s">
        <v>30</v>
      </c>
      <c r="B29" s="147"/>
      <c r="C29" s="147"/>
      <c r="D29" s="147"/>
      <c r="E29" s="147"/>
      <c r="F29" s="147"/>
      <c r="G29" s="147"/>
      <c r="H29" s="147"/>
      <c r="I29" s="147"/>
      <c r="J29" s="148"/>
    </row>
    <row r="30" spans="1:11" s="12" customFormat="1" ht="48.6" thickBot="1" x14ac:dyDescent="0.35">
      <c r="A30" s="7">
        <v>20</v>
      </c>
      <c r="B30" s="138" t="s">
        <v>31</v>
      </c>
      <c r="C30" s="7" t="s">
        <v>32</v>
      </c>
      <c r="D30" s="6">
        <v>300000</v>
      </c>
      <c r="E30" s="6">
        <v>0</v>
      </c>
      <c r="F30" s="6">
        <v>300000</v>
      </c>
      <c r="G30" s="6">
        <v>0</v>
      </c>
      <c r="H30" s="6" t="s">
        <v>177</v>
      </c>
      <c r="I30" s="3" t="s">
        <v>204</v>
      </c>
      <c r="J30" s="7" t="s">
        <v>634</v>
      </c>
    </row>
    <row r="31" spans="1:11" s="74" customFormat="1" ht="48.6" customHeight="1" thickBot="1" x14ac:dyDescent="0.35">
      <c r="A31" s="7">
        <v>21</v>
      </c>
      <c r="B31" s="161" t="s">
        <v>158</v>
      </c>
      <c r="C31" s="7" t="s">
        <v>157</v>
      </c>
      <c r="D31" s="6">
        <f>SUM(E31:G31)</f>
        <v>167439</v>
      </c>
      <c r="E31" s="6">
        <v>116823</v>
      </c>
      <c r="F31" s="6">
        <v>50616</v>
      </c>
      <c r="G31" s="6">
        <v>0</v>
      </c>
      <c r="H31" s="6" t="s">
        <v>652</v>
      </c>
      <c r="I31" s="3" t="s">
        <v>303</v>
      </c>
      <c r="J31" s="7" t="s">
        <v>634</v>
      </c>
    </row>
    <row r="32" spans="1:11" s="74" customFormat="1" ht="48.6" customHeight="1" thickBot="1" x14ac:dyDescent="0.35">
      <c r="A32" s="32">
        <v>22</v>
      </c>
      <c r="B32" s="163"/>
      <c r="C32" s="7" t="s">
        <v>157</v>
      </c>
      <c r="D32" s="6">
        <f>SUM(E32:G32)</f>
        <v>146857</v>
      </c>
      <c r="E32" s="6">
        <v>124828</v>
      </c>
      <c r="F32" s="6">
        <v>22029</v>
      </c>
      <c r="G32" s="6">
        <v>0</v>
      </c>
      <c r="H32" s="6" t="s">
        <v>168</v>
      </c>
      <c r="I32" s="3" t="s">
        <v>694</v>
      </c>
      <c r="J32" s="7" t="s">
        <v>634</v>
      </c>
    </row>
    <row r="33" spans="1:11" s="12" customFormat="1" ht="15" thickBot="1" x14ac:dyDescent="0.35">
      <c r="A33" s="146" t="s">
        <v>34</v>
      </c>
      <c r="B33" s="147"/>
      <c r="C33" s="147"/>
      <c r="D33" s="147"/>
      <c r="E33" s="147"/>
      <c r="F33" s="147"/>
      <c r="G33" s="147"/>
      <c r="H33" s="147"/>
      <c r="I33" s="147"/>
      <c r="J33" s="148"/>
    </row>
    <row r="34" spans="1:11" s="12" customFormat="1" ht="59.4" customHeight="1" thickBot="1" x14ac:dyDescent="0.35">
      <c r="A34" s="7">
        <v>23</v>
      </c>
      <c r="B34" s="138" t="s">
        <v>33</v>
      </c>
      <c r="C34" s="8" t="s">
        <v>127</v>
      </c>
      <c r="D34" s="6">
        <f>'IELAS UN CEĻI 2026-2028'!C3</f>
        <v>25365200</v>
      </c>
      <c r="E34" s="6">
        <v>0</v>
      </c>
      <c r="F34" s="6">
        <f>'IELAS UN CEĻI 2026-2028'!E3</f>
        <v>25231200</v>
      </c>
      <c r="G34" s="6">
        <f>'IELAS UN CEĻI 2026-2028'!F3</f>
        <v>35000</v>
      </c>
      <c r="H34" s="6" t="s">
        <v>35</v>
      </c>
      <c r="I34" s="3" t="s">
        <v>140</v>
      </c>
      <c r="J34" s="7" t="s">
        <v>634</v>
      </c>
    </row>
    <row r="35" spans="1:11" s="12" customFormat="1" ht="39.6" customHeight="1" thickBot="1" x14ac:dyDescent="0.35">
      <c r="A35" s="7">
        <v>24</v>
      </c>
      <c r="B35" s="138" t="s">
        <v>36</v>
      </c>
      <c r="C35" s="18" t="s">
        <v>128</v>
      </c>
      <c r="D35" s="14">
        <f>SUM(E35:G35)</f>
        <v>994467</v>
      </c>
      <c r="E35" s="14">
        <v>0</v>
      </c>
      <c r="F35" s="14">
        <f>'APGAISMOJUMS 2026-2028'!C3</f>
        <v>994467</v>
      </c>
      <c r="G35" s="14">
        <v>0</v>
      </c>
      <c r="H35" s="14" t="s">
        <v>168</v>
      </c>
      <c r="I35" s="3" t="s">
        <v>293</v>
      </c>
      <c r="J35" s="7" t="s">
        <v>634</v>
      </c>
    </row>
    <row r="36" spans="1:11" s="12" customFormat="1" ht="64.8" customHeight="1" thickBot="1" x14ac:dyDescent="0.35">
      <c r="A36" s="7">
        <v>25</v>
      </c>
      <c r="B36" s="138" t="s">
        <v>37</v>
      </c>
      <c r="C36" s="7" t="s">
        <v>129</v>
      </c>
      <c r="D36" s="6">
        <v>200000</v>
      </c>
      <c r="E36" s="6">
        <v>0</v>
      </c>
      <c r="F36" s="6">
        <v>200000</v>
      </c>
      <c r="G36" s="6">
        <v>0</v>
      </c>
      <c r="H36" s="6" t="s">
        <v>35</v>
      </c>
      <c r="I36" s="3" t="s">
        <v>38</v>
      </c>
      <c r="J36" s="7" t="s">
        <v>634</v>
      </c>
    </row>
    <row r="37" spans="1:11" s="12" customFormat="1" ht="79.2" customHeight="1" thickBot="1" x14ac:dyDescent="0.35">
      <c r="A37" s="23">
        <v>26</v>
      </c>
      <c r="B37" s="138" t="s">
        <v>39</v>
      </c>
      <c r="C37" s="23" t="s">
        <v>111</v>
      </c>
      <c r="D37" s="26">
        <f>SUM(E37:G37)</f>
        <v>510049</v>
      </c>
      <c r="E37" s="26">
        <v>287700</v>
      </c>
      <c r="F37" s="26">
        <v>222349</v>
      </c>
      <c r="G37" s="26">
        <v>0</v>
      </c>
      <c r="H37" s="26" t="s">
        <v>168</v>
      </c>
      <c r="I37" s="3" t="s">
        <v>205</v>
      </c>
      <c r="J37" s="7">
        <v>2026</v>
      </c>
    </row>
    <row r="38" spans="1:11" s="12" customFormat="1" ht="15" thickBot="1" x14ac:dyDescent="0.35">
      <c r="A38" s="146" t="s">
        <v>40</v>
      </c>
      <c r="B38" s="147"/>
      <c r="C38" s="147"/>
      <c r="D38" s="147"/>
      <c r="E38" s="147"/>
      <c r="F38" s="147"/>
      <c r="G38" s="147"/>
      <c r="H38" s="147"/>
      <c r="I38" s="147"/>
      <c r="J38" s="148"/>
    </row>
    <row r="39" spans="1:11" s="12" customFormat="1" ht="137.4" customHeight="1" thickBot="1" x14ac:dyDescent="0.35">
      <c r="A39" s="7">
        <v>27</v>
      </c>
      <c r="B39" s="138" t="s">
        <v>146</v>
      </c>
      <c r="C39" s="144" t="s">
        <v>42</v>
      </c>
      <c r="D39" s="9">
        <f>SUM(E39:G39)</f>
        <v>8264050</v>
      </c>
      <c r="E39" s="9">
        <v>0</v>
      </c>
      <c r="F39" s="9">
        <v>3589262</v>
      </c>
      <c r="G39" s="9">
        <v>4674788</v>
      </c>
      <c r="H39" s="26" t="s">
        <v>178</v>
      </c>
      <c r="I39" s="24" t="s">
        <v>695</v>
      </c>
      <c r="J39" s="7" t="s">
        <v>634</v>
      </c>
    </row>
    <row r="40" spans="1:11" s="12" customFormat="1" ht="148.80000000000001" customHeight="1" thickBot="1" x14ac:dyDescent="0.35">
      <c r="A40" s="7">
        <v>28</v>
      </c>
      <c r="B40" s="138" t="s">
        <v>147</v>
      </c>
      <c r="C40" s="145"/>
      <c r="D40" s="9">
        <f>SUM(E40:G40)</f>
        <v>14013037</v>
      </c>
      <c r="E40" s="9">
        <v>0</v>
      </c>
      <c r="F40" s="9">
        <v>4845508</v>
      </c>
      <c r="G40" s="9">
        <v>9167529</v>
      </c>
      <c r="H40" s="26" t="s">
        <v>178</v>
      </c>
      <c r="I40" s="24" t="s">
        <v>295</v>
      </c>
      <c r="J40" s="7" t="s">
        <v>634</v>
      </c>
    </row>
    <row r="41" spans="1:11" s="12" customFormat="1" ht="45" customHeight="1" thickBot="1" x14ac:dyDescent="0.35">
      <c r="A41" s="7">
        <v>29</v>
      </c>
      <c r="B41" s="138" t="s">
        <v>41</v>
      </c>
      <c r="C41" s="7" t="s">
        <v>42</v>
      </c>
      <c r="D41" s="6">
        <v>150000</v>
      </c>
      <c r="E41" s="6">
        <v>0</v>
      </c>
      <c r="F41" s="6">
        <v>150000</v>
      </c>
      <c r="G41" s="6">
        <v>0</v>
      </c>
      <c r="H41" s="6" t="s">
        <v>165</v>
      </c>
      <c r="I41" s="3" t="s">
        <v>108</v>
      </c>
      <c r="J41" s="7" t="s">
        <v>634</v>
      </c>
    </row>
    <row r="42" spans="1:11" s="12" customFormat="1" ht="105" customHeight="1" thickBot="1" x14ac:dyDescent="0.35">
      <c r="A42" s="7">
        <v>30</v>
      </c>
      <c r="B42" s="161" t="s">
        <v>43</v>
      </c>
      <c r="C42" s="141" t="s">
        <v>44</v>
      </c>
      <c r="D42" s="6">
        <v>900000</v>
      </c>
      <c r="E42" s="6">
        <v>0</v>
      </c>
      <c r="F42" s="6">
        <v>900000</v>
      </c>
      <c r="G42" s="6">
        <v>0</v>
      </c>
      <c r="H42" s="6" t="s">
        <v>35</v>
      </c>
      <c r="I42" s="3" t="s">
        <v>292</v>
      </c>
      <c r="J42" s="141" t="s">
        <v>634</v>
      </c>
      <c r="K42" s="38"/>
    </row>
    <row r="43" spans="1:11" s="12" customFormat="1" ht="54.6" customHeight="1" thickBot="1" x14ac:dyDescent="0.35">
      <c r="A43" s="7">
        <v>31</v>
      </c>
      <c r="B43" s="162"/>
      <c r="C43" s="142"/>
      <c r="D43" s="6">
        <f>SUM(E43:G43)</f>
        <v>3550000</v>
      </c>
      <c r="E43" s="6">
        <v>3000000</v>
      </c>
      <c r="F43" s="6">
        <v>550000</v>
      </c>
      <c r="G43" s="6">
        <v>0</v>
      </c>
      <c r="H43" s="6" t="s">
        <v>168</v>
      </c>
      <c r="I43" s="3" t="s">
        <v>696</v>
      </c>
      <c r="J43" s="143"/>
      <c r="K43" s="38"/>
    </row>
    <row r="44" spans="1:11" s="12" customFormat="1" ht="96" customHeight="1" thickBot="1" x14ac:dyDescent="0.35">
      <c r="A44" s="7">
        <v>32</v>
      </c>
      <c r="B44" s="162"/>
      <c r="C44" s="143"/>
      <c r="D44" s="6">
        <f>SUM(E44:G44)</f>
        <v>300000</v>
      </c>
      <c r="E44" s="6">
        <v>270000</v>
      </c>
      <c r="F44" s="6">
        <v>30000</v>
      </c>
      <c r="G44" s="6">
        <v>0</v>
      </c>
      <c r="H44" s="6" t="s">
        <v>168</v>
      </c>
      <c r="I44" s="3" t="s">
        <v>721</v>
      </c>
      <c r="J44" s="132" t="s">
        <v>634</v>
      </c>
      <c r="K44" s="38"/>
    </row>
    <row r="45" spans="1:11" s="12" customFormat="1" ht="96" customHeight="1" thickBot="1" x14ac:dyDescent="0.35">
      <c r="A45" s="7">
        <v>33</v>
      </c>
      <c r="B45" s="163"/>
      <c r="C45" s="6"/>
      <c r="D45" s="6">
        <f>SUM(E45:G45)</f>
        <v>2730000</v>
      </c>
      <c r="E45" s="6">
        <v>2200000</v>
      </c>
      <c r="F45" s="6">
        <v>530000</v>
      </c>
      <c r="G45" s="6">
        <v>0</v>
      </c>
      <c r="H45" s="6" t="s">
        <v>168</v>
      </c>
      <c r="I45" s="3" t="s">
        <v>725</v>
      </c>
      <c r="J45" s="132" t="s">
        <v>634</v>
      </c>
      <c r="K45" s="38"/>
    </row>
    <row r="46" spans="1:11" s="12" customFormat="1" ht="15" thickBot="1" x14ac:dyDescent="0.35">
      <c r="A46" s="146" t="s">
        <v>45</v>
      </c>
      <c r="B46" s="147"/>
      <c r="C46" s="147"/>
      <c r="D46" s="147"/>
      <c r="E46" s="147"/>
      <c r="F46" s="147"/>
      <c r="G46" s="147"/>
      <c r="H46" s="147"/>
      <c r="I46" s="147"/>
      <c r="J46" s="148"/>
    </row>
    <row r="47" spans="1:11" s="12" customFormat="1" ht="28.2" customHeight="1" thickBot="1" x14ac:dyDescent="0.35">
      <c r="A47" s="7">
        <v>34</v>
      </c>
      <c r="B47" s="138" t="s">
        <v>46</v>
      </c>
      <c r="C47" s="7" t="s">
        <v>47</v>
      </c>
      <c r="D47" s="6">
        <v>100000</v>
      </c>
      <c r="E47" s="6">
        <v>0</v>
      </c>
      <c r="F47" s="6">
        <v>100000</v>
      </c>
      <c r="G47" s="6">
        <v>0</v>
      </c>
      <c r="H47" s="6" t="s">
        <v>35</v>
      </c>
      <c r="I47" s="3" t="s">
        <v>48</v>
      </c>
      <c r="J47" s="7" t="s">
        <v>697</v>
      </c>
    </row>
    <row r="48" spans="1:11" s="12" customFormat="1" ht="61.2" customHeight="1" thickBot="1" x14ac:dyDescent="0.35">
      <c r="A48" s="15">
        <v>35</v>
      </c>
      <c r="B48" s="161" t="s">
        <v>91</v>
      </c>
      <c r="C48" s="141" t="s">
        <v>92</v>
      </c>
      <c r="D48" s="6">
        <v>50000</v>
      </c>
      <c r="E48" s="6">
        <v>0</v>
      </c>
      <c r="F48" s="6">
        <v>50000</v>
      </c>
      <c r="G48" s="6">
        <v>0</v>
      </c>
      <c r="H48" s="167" t="s">
        <v>169</v>
      </c>
      <c r="I48" s="3" t="s">
        <v>704</v>
      </c>
      <c r="J48" s="141" t="s">
        <v>634</v>
      </c>
    </row>
    <row r="49" spans="1:10" s="12" customFormat="1" ht="57" customHeight="1" thickBot="1" x14ac:dyDescent="0.35">
      <c r="A49" s="15">
        <v>36</v>
      </c>
      <c r="B49" s="163"/>
      <c r="C49" s="143"/>
      <c r="D49" s="14">
        <f>SUM(E49:G49)</f>
        <v>874983</v>
      </c>
      <c r="E49" s="14">
        <v>350000</v>
      </c>
      <c r="F49" s="14">
        <v>524983</v>
      </c>
      <c r="G49" s="14">
        <v>0</v>
      </c>
      <c r="H49" s="168"/>
      <c r="I49" s="3" t="s">
        <v>698</v>
      </c>
      <c r="J49" s="143"/>
    </row>
    <row r="50" spans="1:10" s="12" customFormat="1" ht="121.2" customHeight="1" thickBot="1" x14ac:dyDescent="0.35">
      <c r="A50" s="15">
        <v>37</v>
      </c>
      <c r="B50" s="161" t="s">
        <v>153</v>
      </c>
      <c r="C50" s="141" t="s">
        <v>123</v>
      </c>
      <c r="D50" s="14">
        <f>SUM(E50:G50)</f>
        <v>2500000</v>
      </c>
      <c r="E50" s="14">
        <v>500000</v>
      </c>
      <c r="F50" s="14">
        <v>2000000</v>
      </c>
      <c r="G50" s="14">
        <v>0</v>
      </c>
      <c r="H50" s="167" t="s">
        <v>168</v>
      </c>
      <c r="I50" s="3" t="s">
        <v>728</v>
      </c>
      <c r="J50" s="7" t="s">
        <v>634</v>
      </c>
    </row>
    <row r="51" spans="1:10" s="12" customFormat="1" ht="41.4" customHeight="1" thickBot="1" x14ac:dyDescent="0.35">
      <c r="A51" s="15">
        <v>38</v>
      </c>
      <c r="B51" s="162"/>
      <c r="C51" s="142"/>
      <c r="D51" s="14">
        <f>SUM(E51:G51)</f>
        <v>523684</v>
      </c>
      <c r="E51" s="14">
        <v>445131</v>
      </c>
      <c r="F51" s="14">
        <v>78553</v>
      </c>
      <c r="G51" s="14">
        <v>0</v>
      </c>
      <c r="H51" s="168"/>
      <c r="I51" s="3" t="s">
        <v>222</v>
      </c>
      <c r="J51" s="42" t="s">
        <v>220</v>
      </c>
    </row>
    <row r="52" spans="1:10" s="12" customFormat="1" ht="67.2" customHeight="1" thickBot="1" x14ac:dyDescent="0.35">
      <c r="A52" s="133">
        <v>39</v>
      </c>
      <c r="B52" s="163"/>
      <c r="C52" s="143"/>
      <c r="D52" s="134">
        <f>SUM(E52:G52)</f>
        <v>1600000</v>
      </c>
      <c r="E52" s="134">
        <v>1360000</v>
      </c>
      <c r="F52" s="134">
        <v>240000</v>
      </c>
      <c r="G52" s="134">
        <v>0</v>
      </c>
      <c r="H52" s="135" t="s">
        <v>168</v>
      </c>
      <c r="I52" s="136" t="s">
        <v>726</v>
      </c>
      <c r="J52" s="42" t="s">
        <v>634</v>
      </c>
    </row>
    <row r="53" spans="1:10" s="12" customFormat="1" ht="37.799999999999997" customHeight="1" thickBot="1" x14ac:dyDescent="0.35">
      <c r="A53" s="15">
        <v>40</v>
      </c>
      <c r="B53" s="39" t="s">
        <v>161</v>
      </c>
      <c r="C53" s="32" t="s">
        <v>160</v>
      </c>
      <c r="D53" s="14">
        <f>SUM(F53)</f>
        <v>100000</v>
      </c>
      <c r="E53" s="14">
        <v>0</v>
      </c>
      <c r="F53" s="14">
        <v>100000</v>
      </c>
      <c r="G53" s="14">
        <v>0</v>
      </c>
      <c r="H53" s="29" t="s">
        <v>35</v>
      </c>
      <c r="I53" s="3" t="s">
        <v>223</v>
      </c>
      <c r="J53" s="7" t="s">
        <v>697</v>
      </c>
    </row>
    <row r="54" spans="1:10" s="12" customFormat="1" ht="79.2" customHeight="1" thickBot="1" x14ac:dyDescent="0.35">
      <c r="A54" s="7">
        <v>41</v>
      </c>
      <c r="B54" s="138" t="s">
        <v>126</v>
      </c>
      <c r="C54" s="7" t="s">
        <v>122</v>
      </c>
      <c r="D54" s="6">
        <v>150000</v>
      </c>
      <c r="E54" s="6">
        <v>0</v>
      </c>
      <c r="F54" s="6">
        <v>150000</v>
      </c>
      <c r="G54" s="6">
        <v>0</v>
      </c>
      <c r="H54" s="6" t="s">
        <v>169</v>
      </c>
      <c r="I54" s="3" t="s">
        <v>125</v>
      </c>
      <c r="J54" s="7" t="s">
        <v>634</v>
      </c>
    </row>
    <row r="55" spans="1:10" s="12" customFormat="1" ht="63" customHeight="1" thickBot="1" x14ac:dyDescent="0.35">
      <c r="A55" s="15">
        <v>42</v>
      </c>
      <c r="B55" s="138" t="s">
        <v>93</v>
      </c>
      <c r="C55" s="17" t="s">
        <v>124</v>
      </c>
      <c r="D55" s="6">
        <v>700000</v>
      </c>
      <c r="E55" s="6">
        <v>0</v>
      </c>
      <c r="F55" s="6">
        <v>700000</v>
      </c>
      <c r="G55" s="6">
        <v>0</v>
      </c>
      <c r="H55" s="6" t="s">
        <v>35</v>
      </c>
      <c r="I55" s="3" t="s">
        <v>154</v>
      </c>
      <c r="J55" s="7" t="s">
        <v>634</v>
      </c>
    </row>
    <row r="56" spans="1:10" s="12" customFormat="1" ht="15" thickBot="1" x14ac:dyDescent="0.35">
      <c r="A56" s="151" t="s">
        <v>49</v>
      </c>
      <c r="B56" s="152"/>
      <c r="C56" s="152"/>
      <c r="D56" s="152"/>
      <c r="E56" s="152"/>
      <c r="F56" s="152"/>
      <c r="G56" s="152"/>
      <c r="H56" s="152"/>
      <c r="I56" s="152"/>
      <c r="J56" s="153"/>
    </row>
    <row r="57" spans="1:10" s="12" customFormat="1" ht="15" thickBot="1" x14ac:dyDescent="0.35">
      <c r="A57" s="146" t="s">
        <v>50</v>
      </c>
      <c r="B57" s="147"/>
      <c r="C57" s="147"/>
      <c r="D57" s="147"/>
      <c r="E57" s="147"/>
      <c r="F57" s="147"/>
      <c r="G57" s="147"/>
      <c r="H57" s="147"/>
      <c r="I57" s="147"/>
      <c r="J57" s="148"/>
    </row>
    <row r="58" spans="1:10" s="12" customFormat="1" ht="80.400000000000006" customHeight="1" thickBot="1" x14ac:dyDescent="0.35">
      <c r="A58" s="7">
        <v>43</v>
      </c>
      <c r="B58" s="138" t="s">
        <v>51</v>
      </c>
      <c r="C58" s="7" t="s">
        <v>52</v>
      </c>
      <c r="D58" s="6">
        <v>120000</v>
      </c>
      <c r="E58" s="6">
        <v>0</v>
      </c>
      <c r="F58" s="6">
        <v>120000</v>
      </c>
      <c r="G58" s="6">
        <v>0</v>
      </c>
      <c r="H58" s="6" t="s">
        <v>179</v>
      </c>
      <c r="I58" s="3" t="s">
        <v>109</v>
      </c>
      <c r="J58" s="42" t="s">
        <v>634</v>
      </c>
    </row>
    <row r="59" spans="1:10" s="12" customFormat="1" ht="15" thickBot="1" x14ac:dyDescent="0.35">
      <c r="A59" s="146" t="s">
        <v>53</v>
      </c>
      <c r="B59" s="147"/>
      <c r="C59" s="147"/>
      <c r="D59" s="147"/>
      <c r="E59" s="147"/>
      <c r="F59" s="147"/>
      <c r="G59" s="147"/>
      <c r="H59" s="147"/>
      <c r="I59" s="147"/>
      <c r="J59" s="148"/>
    </row>
    <row r="60" spans="1:10" s="12" customFormat="1" ht="50.4" customHeight="1" thickBot="1" x14ac:dyDescent="0.35">
      <c r="A60" s="7">
        <v>44</v>
      </c>
      <c r="B60" s="138" t="s">
        <v>54</v>
      </c>
      <c r="C60" s="7" t="s">
        <v>56</v>
      </c>
      <c r="D60" s="6">
        <v>92000</v>
      </c>
      <c r="E60" s="6">
        <v>0</v>
      </c>
      <c r="F60" s="6">
        <v>92000</v>
      </c>
      <c r="G60" s="6">
        <v>0</v>
      </c>
      <c r="H60" s="6" t="s">
        <v>179</v>
      </c>
      <c r="I60" s="3" t="s">
        <v>713</v>
      </c>
      <c r="J60" s="42" t="s">
        <v>634</v>
      </c>
    </row>
    <row r="61" spans="1:10" s="12" customFormat="1" ht="53.4" customHeight="1" thickBot="1" x14ac:dyDescent="0.35">
      <c r="A61" s="7">
        <v>45</v>
      </c>
      <c r="B61" s="138" t="s">
        <v>55</v>
      </c>
      <c r="C61" s="7" t="s">
        <v>57</v>
      </c>
      <c r="D61" s="6">
        <v>100000</v>
      </c>
      <c r="E61" s="6">
        <v>0</v>
      </c>
      <c r="F61" s="6">
        <v>100000</v>
      </c>
      <c r="G61" s="6">
        <v>0</v>
      </c>
      <c r="H61" s="6" t="s">
        <v>179</v>
      </c>
      <c r="I61" s="3" t="s">
        <v>714</v>
      </c>
      <c r="J61" s="42" t="s">
        <v>220</v>
      </c>
    </row>
    <row r="62" spans="1:10" s="12" customFormat="1" ht="15" thickBot="1" x14ac:dyDescent="0.35">
      <c r="A62" s="146" t="s">
        <v>58</v>
      </c>
      <c r="B62" s="147"/>
      <c r="C62" s="147"/>
      <c r="D62" s="147"/>
      <c r="E62" s="147"/>
      <c r="F62" s="147"/>
      <c r="G62" s="147"/>
      <c r="H62" s="147"/>
      <c r="I62" s="147"/>
      <c r="J62" s="148"/>
    </row>
    <row r="63" spans="1:10" s="12" customFormat="1" ht="57.6" customHeight="1" thickBot="1" x14ac:dyDescent="0.35">
      <c r="A63" s="5">
        <v>46</v>
      </c>
      <c r="B63" s="138" t="s">
        <v>150</v>
      </c>
      <c r="C63" s="5" t="s">
        <v>112</v>
      </c>
      <c r="D63" s="9">
        <v>30000</v>
      </c>
      <c r="E63" s="9">
        <v>0</v>
      </c>
      <c r="F63" s="9">
        <v>30000</v>
      </c>
      <c r="G63" s="9">
        <v>0</v>
      </c>
      <c r="H63" s="9" t="s">
        <v>179</v>
      </c>
      <c r="I63" s="3" t="s">
        <v>705</v>
      </c>
      <c r="J63" s="42" t="s">
        <v>634</v>
      </c>
    </row>
    <row r="64" spans="1:10" s="12" customFormat="1" ht="49.8" customHeight="1" thickBot="1" x14ac:dyDescent="0.35">
      <c r="A64" s="7">
        <v>47</v>
      </c>
      <c r="B64" s="138" t="s">
        <v>59</v>
      </c>
      <c r="C64" s="7" t="s">
        <v>60</v>
      </c>
      <c r="D64" s="6">
        <v>25000</v>
      </c>
      <c r="E64" s="6">
        <v>0</v>
      </c>
      <c r="F64" s="6">
        <v>25000</v>
      </c>
      <c r="G64" s="6">
        <v>0</v>
      </c>
      <c r="H64" s="6" t="s">
        <v>179</v>
      </c>
      <c r="I64" s="3" t="s">
        <v>180</v>
      </c>
      <c r="J64" s="42" t="s">
        <v>634</v>
      </c>
    </row>
    <row r="65" spans="1:10" s="12" customFormat="1" ht="79.8" customHeight="1" thickBot="1" x14ac:dyDescent="0.35">
      <c r="A65" s="7">
        <v>48</v>
      </c>
      <c r="B65" s="161" t="s">
        <v>155</v>
      </c>
      <c r="C65" s="164" t="s">
        <v>113</v>
      </c>
      <c r="D65" s="6">
        <f>SUM(E65:G65)</f>
        <v>857000</v>
      </c>
      <c r="E65" s="6">
        <v>357000</v>
      </c>
      <c r="F65" s="6">
        <v>500000</v>
      </c>
      <c r="G65" s="6">
        <v>0</v>
      </c>
      <c r="H65" s="14" t="s">
        <v>186</v>
      </c>
      <c r="I65" s="3" t="s">
        <v>294</v>
      </c>
      <c r="J65" s="141" t="s">
        <v>634</v>
      </c>
    </row>
    <row r="66" spans="1:10" s="12" customFormat="1" ht="50.4" customHeight="1" thickBot="1" x14ac:dyDescent="0.35">
      <c r="A66" s="7">
        <v>49</v>
      </c>
      <c r="B66" s="162"/>
      <c r="C66" s="165"/>
      <c r="D66" s="6">
        <f>SUM(E66:G66)</f>
        <v>210000</v>
      </c>
      <c r="E66" s="6">
        <v>178500</v>
      </c>
      <c r="F66" s="6">
        <v>31500</v>
      </c>
      <c r="G66" s="6">
        <v>0</v>
      </c>
      <c r="H66" s="6" t="s">
        <v>168</v>
      </c>
      <c r="I66" s="3" t="s">
        <v>291</v>
      </c>
      <c r="J66" s="142"/>
    </row>
    <row r="67" spans="1:10" s="12" customFormat="1" ht="51" customHeight="1" thickBot="1" x14ac:dyDescent="0.35">
      <c r="A67" s="7">
        <v>50</v>
      </c>
      <c r="B67" s="163"/>
      <c r="C67" s="166"/>
      <c r="D67" s="6">
        <f>SUM(E67:G67)</f>
        <v>200000</v>
      </c>
      <c r="E67" s="6">
        <v>170000</v>
      </c>
      <c r="F67" s="6">
        <v>30000</v>
      </c>
      <c r="G67" s="6">
        <v>0</v>
      </c>
      <c r="H67" s="29" t="s">
        <v>168</v>
      </c>
      <c r="I67" s="3" t="s">
        <v>290</v>
      </c>
      <c r="J67" s="143"/>
    </row>
    <row r="68" spans="1:10" s="12" customFormat="1" ht="15" thickBot="1" x14ac:dyDescent="0.35">
      <c r="A68" s="151" t="s">
        <v>61</v>
      </c>
      <c r="B68" s="152"/>
      <c r="C68" s="152"/>
      <c r="D68" s="152"/>
      <c r="E68" s="152"/>
      <c r="F68" s="152"/>
      <c r="G68" s="152"/>
      <c r="H68" s="152"/>
      <c r="I68" s="152"/>
      <c r="J68" s="153"/>
    </row>
    <row r="69" spans="1:10" s="12" customFormat="1" ht="15" thickBot="1" x14ac:dyDescent="0.35">
      <c r="A69" s="146" t="s">
        <v>62</v>
      </c>
      <c r="B69" s="147"/>
      <c r="C69" s="147"/>
      <c r="D69" s="147"/>
      <c r="E69" s="147"/>
      <c r="F69" s="147"/>
      <c r="G69" s="147"/>
      <c r="H69" s="147"/>
      <c r="I69" s="147"/>
      <c r="J69" s="148"/>
    </row>
    <row r="70" spans="1:10" s="12" customFormat="1" ht="131.4" customHeight="1" thickBot="1" x14ac:dyDescent="0.35">
      <c r="A70" s="7">
        <v>51</v>
      </c>
      <c r="B70" s="138" t="s">
        <v>63</v>
      </c>
      <c r="C70" s="7" t="s">
        <v>130</v>
      </c>
      <c r="D70" s="6">
        <v>150000</v>
      </c>
      <c r="E70" s="6">
        <v>0</v>
      </c>
      <c r="F70" s="6">
        <v>150000</v>
      </c>
      <c r="G70" s="6">
        <v>0</v>
      </c>
      <c r="H70" s="6" t="s">
        <v>169</v>
      </c>
      <c r="I70" s="3" t="s">
        <v>296</v>
      </c>
      <c r="J70" s="42" t="s">
        <v>634</v>
      </c>
    </row>
    <row r="71" spans="1:10" s="12" customFormat="1" ht="51.6" customHeight="1" thickBot="1" x14ac:dyDescent="0.35">
      <c r="A71" s="7">
        <v>52</v>
      </c>
      <c r="B71" s="138" t="s">
        <v>209</v>
      </c>
      <c r="C71" s="7" t="s">
        <v>208</v>
      </c>
      <c r="D71" s="6">
        <f>SUM(E71)</f>
        <v>59578</v>
      </c>
      <c r="E71" s="6">
        <v>59578</v>
      </c>
      <c r="F71" s="6">
        <v>0</v>
      </c>
      <c r="G71" s="6">
        <v>0</v>
      </c>
      <c r="H71" s="6" t="s">
        <v>207</v>
      </c>
      <c r="I71" s="3" t="s">
        <v>210</v>
      </c>
      <c r="J71" s="7">
        <v>2026</v>
      </c>
    </row>
    <row r="72" spans="1:10" s="12" customFormat="1" ht="36" customHeight="1" thickBot="1" x14ac:dyDescent="0.35">
      <c r="A72" s="7">
        <v>53</v>
      </c>
      <c r="B72" s="138" t="s">
        <v>163</v>
      </c>
      <c r="C72" s="7" t="s">
        <v>162</v>
      </c>
      <c r="D72" s="6">
        <v>50000</v>
      </c>
      <c r="E72" s="6">
        <v>0</v>
      </c>
      <c r="F72" s="6">
        <v>50000</v>
      </c>
      <c r="G72" s="6">
        <v>0</v>
      </c>
      <c r="H72" s="6" t="s">
        <v>168</v>
      </c>
      <c r="I72" s="3" t="s">
        <v>194</v>
      </c>
      <c r="J72" s="42" t="s">
        <v>634</v>
      </c>
    </row>
    <row r="73" spans="1:10" s="12" customFormat="1" ht="97.2" customHeight="1" thickBot="1" x14ac:dyDescent="0.35">
      <c r="A73" s="23">
        <v>54</v>
      </c>
      <c r="B73" s="161" t="s">
        <v>64</v>
      </c>
      <c r="C73" s="144" t="s">
        <v>131</v>
      </c>
      <c r="D73" s="9">
        <f>SUM(E73:G73)</f>
        <v>145149</v>
      </c>
      <c r="E73" s="9">
        <v>0</v>
      </c>
      <c r="F73" s="9">
        <v>100000</v>
      </c>
      <c r="G73" s="9">
        <v>45149</v>
      </c>
      <c r="H73" s="169" t="s">
        <v>168</v>
      </c>
      <c r="I73" s="3" t="s">
        <v>627</v>
      </c>
      <c r="J73" s="141" t="s">
        <v>634</v>
      </c>
    </row>
    <row r="74" spans="1:10" s="12" customFormat="1" ht="38.4" customHeight="1" thickBot="1" x14ac:dyDescent="0.35">
      <c r="A74" s="23">
        <v>55</v>
      </c>
      <c r="B74" s="162"/>
      <c r="C74" s="172"/>
      <c r="D74" s="9">
        <f>SUM(E74:G74)</f>
        <v>1730000</v>
      </c>
      <c r="E74" s="9">
        <v>1500000</v>
      </c>
      <c r="F74" s="9">
        <v>230000</v>
      </c>
      <c r="G74" s="9">
        <v>0</v>
      </c>
      <c r="H74" s="170"/>
      <c r="I74" s="3" t="s">
        <v>699</v>
      </c>
      <c r="J74" s="142"/>
    </row>
    <row r="75" spans="1:10" s="12" customFormat="1" ht="46.2" customHeight="1" thickBot="1" x14ac:dyDescent="0.35">
      <c r="A75" s="23">
        <v>56</v>
      </c>
      <c r="B75" s="162"/>
      <c r="C75" s="172"/>
      <c r="D75" s="9">
        <f>SUM(E75:G75)</f>
        <v>118626</v>
      </c>
      <c r="E75" s="9">
        <v>79017</v>
      </c>
      <c r="F75" s="9">
        <v>39609</v>
      </c>
      <c r="G75" s="9">
        <v>0</v>
      </c>
      <c r="H75" s="170"/>
      <c r="I75" s="3" t="s">
        <v>288</v>
      </c>
      <c r="J75" s="142"/>
    </row>
    <row r="76" spans="1:10" s="12" customFormat="1" ht="48.6" customHeight="1" thickBot="1" x14ac:dyDescent="0.35">
      <c r="A76" s="23">
        <v>57</v>
      </c>
      <c r="B76" s="162"/>
      <c r="C76" s="172"/>
      <c r="D76" s="9">
        <f>SUM(E76:G76)</f>
        <v>67601</v>
      </c>
      <c r="E76" s="9">
        <v>44837</v>
      </c>
      <c r="F76" s="9">
        <v>22764</v>
      </c>
      <c r="G76" s="9">
        <v>0</v>
      </c>
      <c r="H76" s="171"/>
      <c r="I76" s="3" t="s">
        <v>289</v>
      </c>
      <c r="J76" s="143"/>
    </row>
    <row r="77" spans="1:10" s="12" customFormat="1" ht="48.6" customHeight="1" thickBot="1" x14ac:dyDescent="0.35">
      <c r="A77" s="23">
        <v>58</v>
      </c>
      <c r="B77" s="163"/>
      <c r="C77" s="145"/>
      <c r="D77" s="9">
        <f>SUM(E77:G77)</f>
        <v>3600000</v>
      </c>
      <c r="E77" s="9">
        <v>2600000</v>
      </c>
      <c r="F77" s="9">
        <v>1000000</v>
      </c>
      <c r="G77" s="9">
        <v>0</v>
      </c>
      <c r="H77" s="128" t="s">
        <v>722</v>
      </c>
      <c r="I77" s="3" t="s">
        <v>716</v>
      </c>
      <c r="J77" s="32" t="s">
        <v>634</v>
      </c>
    </row>
    <row r="78" spans="1:10" s="12" customFormat="1" ht="86.4" customHeight="1" thickBot="1" x14ac:dyDescent="0.35">
      <c r="A78" s="7">
        <v>59</v>
      </c>
      <c r="B78" s="138" t="s">
        <v>65</v>
      </c>
      <c r="C78" s="7" t="s">
        <v>132</v>
      </c>
      <c r="D78" s="6">
        <f>SUM(E78:F78)</f>
        <v>650000</v>
      </c>
      <c r="E78" s="6">
        <v>600000</v>
      </c>
      <c r="F78" s="6">
        <v>50000</v>
      </c>
      <c r="G78" s="6">
        <v>0</v>
      </c>
      <c r="H78" s="6" t="s">
        <v>170</v>
      </c>
      <c r="I78" s="24" t="s">
        <v>729</v>
      </c>
      <c r="J78" s="42" t="s">
        <v>634</v>
      </c>
    </row>
    <row r="79" spans="1:10" s="12" customFormat="1" ht="52.8" customHeight="1" thickBot="1" x14ac:dyDescent="0.35">
      <c r="A79" s="15">
        <v>60</v>
      </c>
      <c r="B79" s="138" t="s">
        <v>115</v>
      </c>
      <c r="C79" s="7" t="s">
        <v>133</v>
      </c>
      <c r="D79" s="6">
        <f>SUM(E79:G79)</f>
        <v>206300</v>
      </c>
      <c r="E79" s="6">
        <v>6300</v>
      </c>
      <c r="F79" s="6">
        <v>200000</v>
      </c>
      <c r="G79" s="6">
        <v>0</v>
      </c>
      <c r="H79" s="6" t="s">
        <v>166</v>
      </c>
      <c r="I79" s="3" t="s">
        <v>211</v>
      </c>
      <c r="J79" s="42" t="s">
        <v>634</v>
      </c>
    </row>
    <row r="80" spans="1:10" s="12" customFormat="1" ht="15" thickBot="1" x14ac:dyDescent="0.35">
      <c r="A80" s="146" t="s">
        <v>66</v>
      </c>
      <c r="B80" s="147"/>
      <c r="C80" s="147"/>
      <c r="D80" s="147"/>
      <c r="E80" s="147"/>
      <c r="F80" s="147"/>
      <c r="G80" s="147"/>
      <c r="H80" s="147"/>
      <c r="I80" s="147"/>
      <c r="J80" s="148"/>
    </row>
    <row r="81" spans="1:11" s="12" customFormat="1" ht="254.4" customHeight="1" thickBot="1" x14ac:dyDescent="0.35">
      <c r="A81" s="7">
        <v>61</v>
      </c>
      <c r="B81" s="138" t="s">
        <v>67</v>
      </c>
      <c r="C81" s="7" t="s">
        <v>68</v>
      </c>
      <c r="D81" s="6">
        <f>SUM(E81:F81)</f>
        <v>310000</v>
      </c>
      <c r="E81" s="6">
        <v>240000</v>
      </c>
      <c r="F81" s="6">
        <v>70000</v>
      </c>
      <c r="G81" s="6">
        <v>0</v>
      </c>
      <c r="H81" s="6" t="s">
        <v>168</v>
      </c>
      <c r="I81" s="3" t="s">
        <v>297</v>
      </c>
      <c r="J81" s="42" t="s">
        <v>634</v>
      </c>
    </row>
    <row r="82" spans="1:11" s="12" customFormat="1" ht="15" thickBot="1" x14ac:dyDescent="0.35">
      <c r="A82" s="146" t="s">
        <v>69</v>
      </c>
      <c r="B82" s="147"/>
      <c r="C82" s="147"/>
      <c r="D82" s="147"/>
      <c r="E82" s="147"/>
      <c r="F82" s="147"/>
      <c r="G82" s="147"/>
      <c r="H82" s="147"/>
      <c r="I82" s="147"/>
      <c r="J82" s="148"/>
    </row>
    <row r="83" spans="1:11" s="12" customFormat="1" ht="30" customHeight="1" thickBot="1" x14ac:dyDescent="0.35">
      <c r="A83" s="7">
        <v>62</v>
      </c>
      <c r="B83" s="138" t="s">
        <v>70</v>
      </c>
      <c r="C83" s="7" t="s">
        <v>71</v>
      </c>
      <c r="D83" s="6">
        <v>90000</v>
      </c>
      <c r="E83" s="6">
        <v>0</v>
      </c>
      <c r="F83" s="6">
        <v>90000</v>
      </c>
      <c r="G83" s="6">
        <v>0</v>
      </c>
      <c r="H83" s="6" t="s">
        <v>164</v>
      </c>
      <c r="I83" s="3" t="s">
        <v>72</v>
      </c>
      <c r="J83" s="42" t="s">
        <v>634</v>
      </c>
    </row>
    <row r="84" spans="1:11" s="12" customFormat="1" ht="28.2" customHeight="1" thickBot="1" x14ac:dyDescent="0.35">
      <c r="A84" s="15">
        <v>63</v>
      </c>
      <c r="B84" s="138" t="s">
        <v>74</v>
      </c>
      <c r="C84" s="15" t="s">
        <v>73</v>
      </c>
      <c r="D84" s="14">
        <v>1110000</v>
      </c>
      <c r="E84" s="14">
        <v>0</v>
      </c>
      <c r="F84" s="14">
        <v>1110000</v>
      </c>
      <c r="G84" s="14">
        <v>0</v>
      </c>
      <c r="H84" s="14" t="s">
        <v>169</v>
      </c>
      <c r="I84" s="3" t="s">
        <v>700</v>
      </c>
      <c r="J84" s="42" t="s">
        <v>634</v>
      </c>
    </row>
    <row r="85" spans="1:11" s="12" customFormat="1" ht="15" thickBot="1" x14ac:dyDescent="0.35">
      <c r="A85" s="146" t="s">
        <v>137</v>
      </c>
      <c r="B85" s="147"/>
      <c r="C85" s="147"/>
      <c r="D85" s="147"/>
      <c r="E85" s="147"/>
      <c r="F85" s="147"/>
      <c r="G85" s="147"/>
      <c r="H85" s="147"/>
      <c r="I85" s="147"/>
      <c r="J85" s="148"/>
    </row>
    <row r="86" spans="1:11" s="12" customFormat="1" ht="36.6" thickBot="1" x14ac:dyDescent="0.35">
      <c r="A86" s="76">
        <v>64</v>
      </c>
      <c r="B86" s="138" t="s">
        <v>212</v>
      </c>
      <c r="C86" s="7" t="s">
        <v>76</v>
      </c>
      <c r="D86" s="6">
        <f t="shared" ref="D86:D91" si="0">SUM(E86:G86)</f>
        <v>2809808</v>
      </c>
      <c r="E86" s="6">
        <v>1436474</v>
      </c>
      <c r="F86" s="6">
        <v>1373334</v>
      </c>
      <c r="G86" s="6">
        <v>0</v>
      </c>
      <c r="H86" s="6" t="s">
        <v>168</v>
      </c>
      <c r="I86" s="3" t="s">
        <v>224</v>
      </c>
      <c r="J86" s="42" t="s">
        <v>634</v>
      </c>
      <c r="K86" s="40"/>
    </row>
    <row r="87" spans="1:11" s="12" customFormat="1" ht="45" customHeight="1" thickBot="1" x14ac:dyDescent="0.35">
      <c r="A87" s="76">
        <v>65</v>
      </c>
      <c r="B87" s="138" t="s">
        <v>195</v>
      </c>
      <c r="C87" s="7" t="s">
        <v>76</v>
      </c>
      <c r="D87" s="6">
        <f>SUM(E87:G87)</f>
        <v>2485391</v>
      </c>
      <c r="E87" s="6">
        <v>2025391</v>
      </c>
      <c r="F87" s="6">
        <v>460000</v>
      </c>
      <c r="G87" s="6">
        <v>0</v>
      </c>
      <c r="H87" s="6" t="s">
        <v>168</v>
      </c>
      <c r="I87" s="3" t="s">
        <v>715</v>
      </c>
      <c r="J87" s="7" t="s">
        <v>634</v>
      </c>
    </row>
    <row r="88" spans="1:11" s="12" customFormat="1" ht="57.6" customHeight="1" thickBot="1" x14ac:dyDescent="0.35">
      <c r="A88" s="76">
        <v>66</v>
      </c>
      <c r="B88" s="139" t="s">
        <v>225</v>
      </c>
      <c r="C88" s="7" t="s">
        <v>76</v>
      </c>
      <c r="D88" s="6">
        <f t="shared" si="0"/>
        <v>600000</v>
      </c>
      <c r="E88" s="6">
        <v>0</v>
      </c>
      <c r="F88" s="6">
        <v>300000</v>
      </c>
      <c r="G88" s="6">
        <v>300000</v>
      </c>
      <c r="H88" s="6" t="s">
        <v>168</v>
      </c>
      <c r="I88" s="24" t="s">
        <v>226</v>
      </c>
      <c r="J88" s="42" t="s">
        <v>634</v>
      </c>
      <c r="K88" s="41"/>
    </row>
    <row r="89" spans="1:11" s="12" customFormat="1" ht="55.8" customHeight="1" thickBot="1" x14ac:dyDescent="0.35">
      <c r="A89" s="76">
        <v>67</v>
      </c>
      <c r="B89" s="16" t="s">
        <v>138</v>
      </c>
      <c r="C89" s="7" t="s">
        <v>139</v>
      </c>
      <c r="D89" s="6">
        <f>SUM(E89:G89)</f>
        <v>3150000</v>
      </c>
      <c r="E89" s="6">
        <v>0</v>
      </c>
      <c r="F89" s="6">
        <v>150000</v>
      </c>
      <c r="G89" s="6">
        <v>3000000</v>
      </c>
      <c r="H89" s="6" t="s">
        <v>171</v>
      </c>
      <c r="I89" s="27" t="s">
        <v>206</v>
      </c>
      <c r="J89" s="42" t="s">
        <v>634</v>
      </c>
    </row>
    <row r="90" spans="1:11" s="12" customFormat="1" ht="80.400000000000006" customHeight="1" thickBot="1" x14ac:dyDescent="0.35">
      <c r="A90" s="76">
        <v>68</v>
      </c>
      <c r="B90" s="161" t="s">
        <v>159</v>
      </c>
      <c r="C90" s="141" t="s">
        <v>216</v>
      </c>
      <c r="D90" s="6">
        <f t="shared" si="0"/>
        <v>260000</v>
      </c>
      <c r="E90" s="6">
        <v>100000</v>
      </c>
      <c r="F90" s="6">
        <v>80000</v>
      </c>
      <c r="G90" s="6">
        <v>80000</v>
      </c>
      <c r="H90" s="167" t="s">
        <v>168</v>
      </c>
      <c r="I90" s="3" t="s">
        <v>217</v>
      </c>
      <c r="J90" s="42" t="s">
        <v>634</v>
      </c>
    </row>
    <row r="91" spans="1:11" s="12" customFormat="1" ht="67.8" customHeight="1" thickBot="1" x14ac:dyDescent="0.35">
      <c r="A91" s="76">
        <v>69</v>
      </c>
      <c r="B91" s="163"/>
      <c r="C91" s="143"/>
      <c r="D91" s="29">
        <f t="shared" si="0"/>
        <v>1815000</v>
      </c>
      <c r="E91" s="29">
        <v>1350000</v>
      </c>
      <c r="F91" s="29">
        <v>465000</v>
      </c>
      <c r="G91" s="29">
        <v>0</v>
      </c>
      <c r="H91" s="168"/>
      <c r="I91" s="3" t="s">
        <v>701</v>
      </c>
      <c r="J91" s="42" t="s">
        <v>634</v>
      </c>
    </row>
    <row r="92" spans="1:11" s="12" customFormat="1" ht="67.2" customHeight="1" thickBot="1" x14ac:dyDescent="0.35">
      <c r="A92" s="76">
        <v>70</v>
      </c>
      <c r="B92" s="138" t="s">
        <v>218</v>
      </c>
      <c r="C92" s="7" t="s">
        <v>76</v>
      </c>
      <c r="D92" s="6">
        <v>1648800</v>
      </c>
      <c r="E92" s="6">
        <v>0</v>
      </c>
      <c r="F92" s="6">
        <v>100000</v>
      </c>
      <c r="G92" s="6">
        <v>1548800</v>
      </c>
      <c r="H92" s="6" t="s">
        <v>168</v>
      </c>
      <c r="I92" s="3" t="s">
        <v>219</v>
      </c>
      <c r="J92" s="42" t="s">
        <v>634</v>
      </c>
    </row>
    <row r="93" spans="1:11" s="12" customFormat="1" ht="41.4" customHeight="1" thickBot="1" x14ac:dyDescent="0.35">
      <c r="A93" s="42">
        <v>71</v>
      </c>
      <c r="B93" s="140" t="s">
        <v>302</v>
      </c>
      <c r="C93" s="76" t="s">
        <v>300</v>
      </c>
      <c r="D93" s="77">
        <f>SUM(E93:G93)</f>
        <v>2800532</v>
      </c>
      <c r="E93" s="52">
        <v>2336101</v>
      </c>
      <c r="F93" s="52">
        <v>464431</v>
      </c>
      <c r="G93" s="52">
        <v>0</v>
      </c>
      <c r="H93" s="52" t="s">
        <v>168</v>
      </c>
      <c r="I93" s="53" t="s">
        <v>301</v>
      </c>
      <c r="J93" s="42" t="s">
        <v>634</v>
      </c>
    </row>
    <row r="94" spans="1:11" s="31" customFormat="1" ht="55.2" customHeight="1" thickBot="1" x14ac:dyDescent="0.35">
      <c r="A94" s="42">
        <v>72</v>
      </c>
      <c r="B94" s="140" t="s">
        <v>83</v>
      </c>
      <c r="C94" s="76" t="s">
        <v>646</v>
      </c>
      <c r="D94" s="77">
        <f>SUM(E94:G94)</f>
        <v>4240500</v>
      </c>
      <c r="E94" s="52">
        <v>3470500</v>
      </c>
      <c r="F94" s="52">
        <v>770000</v>
      </c>
      <c r="G94" s="52">
        <v>0</v>
      </c>
      <c r="H94" s="52" t="s">
        <v>168</v>
      </c>
      <c r="I94" s="53" t="s">
        <v>690</v>
      </c>
      <c r="J94" s="42" t="s">
        <v>634</v>
      </c>
    </row>
    <row r="95" spans="1:11" s="31" customFormat="1" ht="55.2" customHeight="1" thickBot="1" x14ac:dyDescent="0.35">
      <c r="A95" s="42">
        <v>73</v>
      </c>
      <c r="B95" s="140" t="s">
        <v>718</v>
      </c>
      <c r="C95" s="76" t="s">
        <v>719</v>
      </c>
      <c r="D95" s="77">
        <f>SUM(E95:G95)</f>
        <v>2000000</v>
      </c>
      <c r="E95" s="52">
        <v>2000000</v>
      </c>
      <c r="F95" s="52">
        <v>0</v>
      </c>
      <c r="G95" s="52">
        <v>0</v>
      </c>
      <c r="H95" s="52" t="s">
        <v>169</v>
      </c>
      <c r="I95" s="53" t="s">
        <v>720</v>
      </c>
      <c r="J95" s="42" t="s">
        <v>717</v>
      </c>
    </row>
    <row r="96" spans="1:11" s="31" customFormat="1" ht="71.400000000000006" customHeight="1" thickBot="1" x14ac:dyDescent="0.35">
      <c r="A96" s="42">
        <v>74</v>
      </c>
      <c r="B96" s="140" t="s">
        <v>645</v>
      </c>
      <c r="C96" s="76" t="s">
        <v>582</v>
      </c>
      <c r="D96" s="77">
        <f>SUM(E96:G96)</f>
        <v>755000</v>
      </c>
      <c r="E96" s="52">
        <v>0</v>
      </c>
      <c r="F96" s="52">
        <v>455000</v>
      </c>
      <c r="G96" s="52">
        <v>300000</v>
      </c>
      <c r="H96" s="52" t="s">
        <v>688</v>
      </c>
      <c r="I96" s="53" t="s">
        <v>687</v>
      </c>
      <c r="J96" s="42" t="s">
        <v>634</v>
      </c>
    </row>
    <row r="97" spans="1:10" s="31" customFormat="1" ht="49.8" customHeight="1" thickBot="1" x14ac:dyDescent="0.35">
      <c r="A97" s="42">
        <v>75</v>
      </c>
      <c r="B97" s="140" t="s">
        <v>654</v>
      </c>
      <c r="C97" s="76" t="s">
        <v>644</v>
      </c>
      <c r="D97" s="77">
        <v>5000000</v>
      </c>
      <c r="E97" s="52">
        <v>0</v>
      </c>
      <c r="F97" s="52">
        <v>2500000</v>
      </c>
      <c r="G97" s="52">
        <v>2500000</v>
      </c>
      <c r="H97" s="52" t="s">
        <v>399</v>
      </c>
      <c r="I97" s="53" t="s">
        <v>689</v>
      </c>
      <c r="J97" s="42" t="s">
        <v>634</v>
      </c>
    </row>
    <row r="98" spans="1:10" ht="16.2" customHeight="1" thickBot="1" x14ac:dyDescent="0.35">
      <c r="C98" s="25" t="s">
        <v>114</v>
      </c>
      <c r="D98" s="137">
        <f>SUM(D5:D13,D15:D17,D19,D20:D21,D22,D24:D27,D30:D32,D34:D37,D39:D44,D47:D55,D58,D60:D61,D63:D67,D70:D79,D81,D83:D84,D86:D97)</f>
        <v>187159064</v>
      </c>
      <c r="E98" s="137">
        <f>SUM(E5:E13,E15:E17,E19,E20:E21,E22,E24:E27,E30:E32,E34:E37,E39:E44,E47:E55,E58,E60:E61,E63:E67,E70:E79,E81,E83:E84,E86:E97)</f>
        <v>34477619</v>
      </c>
      <c r="F98" s="137">
        <f>SUM(F5:F13,F15:F17,F19,F20:F21,F22,F24:F27,F30:F32,F34:F37,F39:F44,F47:F55,F58,F60:F61,F63:F67,F70:F79,F81,F83:F84,F86:F97)</f>
        <v>125624564</v>
      </c>
      <c r="G98" s="137">
        <f>SUM(G5:G13,G15:G17,G19,G20:G21,G22,G24:G27,G30:G32,G34:G37,G39:G44,G47:G55,G58,G60:G61,G63:G67,G70:G79,G81,G83:G84,G86:G97)</f>
        <v>26957881</v>
      </c>
    </row>
    <row r="101" spans="1:10" x14ac:dyDescent="0.3">
      <c r="D101" s="28"/>
    </row>
  </sheetData>
  <mergeCells count="62">
    <mergeCell ref="C73:C77"/>
    <mergeCell ref="B5:B7"/>
    <mergeCell ref="H5:H7"/>
    <mergeCell ref="C5:C7"/>
    <mergeCell ref="A14:J14"/>
    <mergeCell ref="B8:B9"/>
    <mergeCell ref="C8:C9"/>
    <mergeCell ref="B11:B12"/>
    <mergeCell ref="C11:C12"/>
    <mergeCell ref="C15:C16"/>
    <mergeCell ref="B15:B16"/>
    <mergeCell ref="A18:J18"/>
    <mergeCell ref="B24:B25"/>
    <mergeCell ref="A24:A25"/>
    <mergeCell ref="C24:C25"/>
    <mergeCell ref="B50:B52"/>
    <mergeCell ref="H90:H91"/>
    <mergeCell ref="B90:B91"/>
    <mergeCell ref="C90:C91"/>
    <mergeCell ref="B19:B21"/>
    <mergeCell ref="A38:J38"/>
    <mergeCell ref="A23:J23"/>
    <mergeCell ref="A28:J28"/>
    <mergeCell ref="B31:B32"/>
    <mergeCell ref="A85:J85"/>
    <mergeCell ref="A80:J80"/>
    <mergeCell ref="A82:J82"/>
    <mergeCell ref="H73:H76"/>
    <mergeCell ref="H48:H49"/>
    <mergeCell ref="B73:B77"/>
    <mergeCell ref="C50:C52"/>
    <mergeCell ref="J48:J49"/>
    <mergeCell ref="J42:J43"/>
    <mergeCell ref="J73:J76"/>
    <mergeCell ref="B65:B67"/>
    <mergeCell ref="C65:C67"/>
    <mergeCell ref="J65:J67"/>
    <mergeCell ref="B48:B49"/>
    <mergeCell ref="C48:C49"/>
    <mergeCell ref="A46:J46"/>
    <mergeCell ref="A56:J56"/>
    <mergeCell ref="A57:J57"/>
    <mergeCell ref="A59:J59"/>
    <mergeCell ref="A62:J62"/>
    <mergeCell ref="A68:J68"/>
    <mergeCell ref="A69:J69"/>
    <mergeCell ref="H50:H51"/>
    <mergeCell ref="C42:C44"/>
    <mergeCell ref="C39:C40"/>
    <mergeCell ref="A29:J29"/>
    <mergeCell ref="A33:J33"/>
    <mergeCell ref="J1:J2"/>
    <mergeCell ref="A3:J3"/>
    <mergeCell ref="A4:J4"/>
    <mergeCell ref="A1:A2"/>
    <mergeCell ref="B1:B2"/>
    <mergeCell ref="C1:C2"/>
    <mergeCell ref="D1:D2"/>
    <mergeCell ref="E1:G1"/>
    <mergeCell ref="H1:H2"/>
    <mergeCell ref="I1:I2"/>
    <mergeCell ref="B42:B45"/>
  </mergeCells>
  <phoneticPr fontId="8" type="noConversion"/>
  <pageMargins left="0.25" right="0.25" top="0.75" bottom="0.75" header="0.3" footer="0.3"/>
  <pageSetup paperSize="9" scale="5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4"/>
  <sheetViews>
    <sheetView view="pageBreakPreview" zoomScaleNormal="100" zoomScaleSheetLayoutView="100" workbookViewId="0">
      <selection activeCell="C5" sqref="C5"/>
    </sheetView>
  </sheetViews>
  <sheetFormatPr defaultRowHeight="14.4" x14ac:dyDescent="0.3"/>
  <cols>
    <col min="1" max="1" width="6.33203125" style="46" customWidth="1"/>
    <col min="2" max="2" width="37.33203125" style="12" customWidth="1"/>
    <col min="3" max="3" width="13.44140625" style="12" customWidth="1"/>
    <col min="4" max="4" width="10.109375" style="12" customWidth="1"/>
    <col min="5" max="5" width="13.33203125" style="12" customWidth="1"/>
    <col min="6" max="6" width="8.88671875" style="12" customWidth="1"/>
    <col min="7" max="7" width="61.33203125" style="12" customWidth="1"/>
    <col min="8" max="8" width="9.88671875" style="12" customWidth="1"/>
    <col min="9" max="9" width="0.21875" style="2" customWidth="1"/>
    <col min="10" max="10" width="8.88671875" hidden="1" customWidth="1"/>
  </cols>
  <sheetData>
    <row r="1" spans="1:9" s="12" customFormat="1" ht="15" thickBot="1" x14ac:dyDescent="0.35">
      <c r="A1" s="180" t="s">
        <v>0</v>
      </c>
      <c r="B1" s="182" t="s">
        <v>1</v>
      </c>
      <c r="C1" s="178" t="s">
        <v>631</v>
      </c>
      <c r="D1" s="184" t="s">
        <v>3</v>
      </c>
      <c r="E1" s="185"/>
      <c r="F1" s="186"/>
      <c r="G1" s="178" t="s">
        <v>630</v>
      </c>
      <c r="H1" s="178" t="s">
        <v>5</v>
      </c>
      <c r="I1" s="11"/>
    </row>
    <row r="2" spans="1:9" s="12" customFormat="1" ht="47.4" customHeight="1" thickBot="1" x14ac:dyDescent="0.35">
      <c r="A2" s="181"/>
      <c r="B2" s="183"/>
      <c r="C2" s="179"/>
      <c r="D2" s="4" t="s">
        <v>13</v>
      </c>
      <c r="E2" s="4" t="s">
        <v>6</v>
      </c>
      <c r="F2" s="4" t="s">
        <v>7</v>
      </c>
      <c r="G2" s="179"/>
      <c r="H2" s="179"/>
      <c r="I2" s="11"/>
    </row>
    <row r="3" spans="1:9" s="46" customFormat="1" ht="24.6" thickBot="1" x14ac:dyDescent="0.35">
      <c r="A3" s="42"/>
      <c r="B3" s="43" t="s">
        <v>684</v>
      </c>
      <c r="C3" s="124">
        <f>SUM(C5:C6,C9:C13,C15,C17:C18,C20:C21,C23:C24,C26,C28:C29,C32:C36,C38:C43,C45:C47,C49:C50,C52,C54:C59,C61:C63,C65:C68,C70:C71,C73:C74)</f>
        <v>25365200</v>
      </c>
      <c r="D3" s="124">
        <f t="shared" ref="D3:F3" si="0">SUM(D5:D6,D9:D13,D17:D18,D20:D21,D23:D24,D26,D28:D29,D32:D36,D38:D43,D45:D47,D49:D50,D52,D54:D59,D61:D63,D65:D68,D70:D71,D73:D74)</f>
        <v>0</v>
      </c>
      <c r="E3" s="124">
        <f t="shared" si="0"/>
        <v>25231200</v>
      </c>
      <c r="F3" s="124">
        <f t="shared" si="0"/>
        <v>35000</v>
      </c>
      <c r="G3" s="44" t="s">
        <v>77</v>
      </c>
      <c r="H3" s="42" t="s">
        <v>634</v>
      </c>
      <c r="I3" s="45"/>
    </row>
    <row r="4" spans="1:9" s="12" customFormat="1" ht="15" customHeight="1" thickBot="1" x14ac:dyDescent="0.35">
      <c r="A4" s="146" t="s">
        <v>78</v>
      </c>
      <c r="B4" s="147"/>
      <c r="C4" s="147"/>
      <c r="D4" s="147"/>
      <c r="E4" s="147"/>
      <c r="F4" s="147"/>
      <c r="G4" s="147"/>
      <c r="H4" s="148"/>
      <c r="I4" s="11"/>
    </row>
    <row r="5" spans="1:9" s="12" customFormat="1" ht="76.8" customHeight="1" thickBot="1" x14ac:dyDescent="0.35">
      <c r="A5" s="47">
        <v>1</v>
      </c>
      <c r="B5" s="48" t="s">
        <v>79</v>
      </c>
      <c r="C5" s="30">
        <v>300000</v>
      </c>
      <c r="D5" s="30">
        <v>0</v>
      </c>
      <c r="E5" s="30">
        <v>300000</v>
      </c>
      <c r="F5" s="30">
        <v>0</v>
      </c>
      <c r="G5" s="3" t="s">
        <v>298</v>
      </c>
      <c r="H5" s="42" t="s">
        <v>634</v>
      </c>
      <c r="I5" s="11"/>
    </row>
    <row r="6" spans="1:9" s="12" customFormat="1" ht="74.400000000000006" customHeight="1" thickBot="1" x14ac:dyDescent="0.35">
      <c r="A6" s="42">
        <v>2</v>
      </c>
      <c r="B6" s="48" t="s">
        <v>80</v>
      </c>
      <c r="C6" s="30">
        <v>800000</v>
      </c>
      <c r="D6" s="30">
        <v>0</v>
      </c>
      <c r="E6" s="30">
        <v>800000</v>
      </c>
      <c r="F6" s="30">
        <v>0</v>
      </c>
      <c r="G6" s="3" t="s">
        <v>104</v>
      </c>
      <c r="H6" s="42" t="s">
        <v>634</v>
      </c>
      <c r="I6" s="49"/>
    </row>
    <row r="7" spans="1:9" s="12" customFormat="1" ht="15" customHeight="1" thickBot="1" x14ac:dyDescent="0.35">
      <c r="A7" s="146" t="s">
        <v>81</v>
      </c>
      <c r="B7" s="147"/>
      <c r="C7" s="147"/>
      <c r="D7" s="147"/>
      <c r="E7" s="147"/>
      <c r="F7" s="147"/>
      <c r="G7" s="147"/>
      <c r="H7" s="148"/>
      <c r="I7" s="11"/>
    </row>
    <row r="8" spans="1:9" s="12" customFormat="1" ht="19.8" customHeight="1" thickBot="1" x14ac:dyDescent="0.35">
      <c r="A8" s="175" t="s">
        <v>94</v>
      </c>
      <c r="B8" s="176"/>
      <c r="C8" s="176"/>
      <c r="D8" s="176"/>
      <c r="E8" s="176"/>
      <c r="F8" s="176"/>
      <c r="G8" s="176"/>
      <c r="H8" s="177"/>
      <c r="I8" s="11"/>
    </row>
    <row r="9" spans="1:9" s="12" customFormat="1" ht="57.6" customHeight="1" thickBot="1" x14ac:dyDescent="0.35">
      <c r="A9" s="42">
        <v>3</v>
      </c>
      <c r="B9" s="48" t="s">
        <v>653</v>
      </c>
      <c r="C9" s="30">
        <v>1700000</v>
      </c>
      <c r="D9" s="30">
        <v>0</v>
      </c>
      <c r="E9" s="30">
        <v>1700000</v>
      </c>
      <c r="F9" s="30">
        <v>0</v>
      </c>
      <c r="G9" s="3" t="s">
        <v>657</v>
      </c>
      <c r="H9" s="42" t="s">
        <v>634</v>
      </c>
      <c r="I9" s="11"/>
    </row>
    <row r="10" spans="1:9" s="12" customFormat="1" ht="40.799999999999997" customHeight="1" thickBot="1" x14ac:dyDescent="0.35">
      <c r="A10" s="42">
        <v>4</v>
      </c>
      <c r="B10" s="48" t="s">
        <v>660</v>
      </c>
      <c r="C10" s="30">
        <v>518000</v>
      </c>
      <c r="D10" s="30">
        <v>0</v>
      </c>
      <c r="E10" s="30">
        <v>518000</v>
      </c>
      <c r="F10" s="30">
        <v>0</v>
      </c>
      <c r="G10" s="3" t="s">
        <v>236</v>
      </c>
      <c r="H10" s="42" t="s">
        <v>634</v>
      </c>
      <c r="I10" s="11"/>
    </row>
    <row r="11" spans="1:9" s="12" customFormat="1" ht="40.799999999999997" customHeight="1" thickBot="1" x14ac:dyDescent="0.35">
      <c r="A11" s="42">
        <v>5</v>
      </c>
      <c r="B11" s="51" t="s">
        <v>655</v>
      </c>
      <c r="C11" s="52">
        <v>651000</v>
      </c>
      <c r="D11" s="52">
        <v>0</v>
      </c>
      <c r="E11" s="52">
        <v>651000</v>
      </c>
      <c r="F11" s="52">
        <v>0</v>
      </c>
      <c r="G11" s="53" t="s">
        <v>656</v>
      </c>
      <c r="H11" s="42" t="s">
        <v>634</v>
      </c>
      <c r="I11" s="11"/>
    </row>
    <row r="12" spans="1:9" s="12" customFormat="1" ht="40.799999999999997" customHeight="1" thickBot="1" x14ac:dyDescent="0.35">
      <c r="A12" s="42">
        <v>6</v>
      </c>
      <c r="B12" s="51" t="s">
        <v>658</v>
      </c>
      <c r="C12" s="52">
        <v>651000</v>
      </c>
      <c r="D12" s="52">
        <v>0</v>
      </c>
      <c r="E12" s="52">
        <v>651000</v>
      </c>
      <c r="F12" s="52">
        <v>0</v>
      </c>
      <c r="G12" s="53" t="s">
        <v>659</v>
      </c>
      <c r="H12" s="42" t="s">
        <v>634</v>
      </c>
      <c r="I12" s="11"/>
    </row>
    <row r="13" spans="1:9" s="12" customFormat="1" ht="40.799999999999997" customHeight="1" thickBot="1" x14ac:dyDescent="0.35">
      <c r="A13" s="42">
        <v>7</v>
      </c>
      <c r="B13" s="51" t="s">
        <v>662</v>
      </c>
      <c r="C13" s="52">
        <v>197000</v>
      </c>
      <c r="D13" s="52">
        <v>0</v>
      </c>
      <c r="E13" s="52">
        <v>197000</v>
      </c>
      <c r="F13" s="52">
        <v>0</v>
      </c>
      <c r="G13" s="53" t="s">
        <v>661</v>
      </c>
      <c r="H13" s="42" t="s">
        <v>634</v>
      </c>
      <c r="I13" s="11"/>
    </row>
    <row r="14" spans="1:9" s="12" customFormat="1" ht="19.8" customHeight="1" thickBot="1" x14ac:dyDescent="0.35">
      <c r="A14" s="175" t="s">
        <v>102</v>
      </c>
      <c r="B14" s="176"/>
      <c r="C14" s="176"/>
      <c r="D14" s="176"/>
      <c r="E14" s="176"/>
      <c r="F14" s="176"/>
      <c r="G14" s="176"/>
      <c r="H14" s="177"/>
      <c r="I14" s="11"/>
    </row>
    <row r="15" spans="1:9" s="31" customFormat="1" ht="40.799999999999997" customHeight="1" thickBot="1" x14ac:dyDescent="0.35">
      <c r="A15" s="42">
        <v>8</v>
      </c>
      <c r="B15" s="51" t="s">
        <v>723</v>
      </c>
      <c r="C15" s="52">
        <v>99000</v>
      </c>
      <c r="D15" s="52">
        <v>0</v>
      </c>
      <c r="E15" s="52">
        <v>99000</v>
      </c>
      <c r="F15" s="52">
        <v>0</v>
      </c>
      <c r="G15" s="53" t="s">
        <v>724</v>
      </c>
      <c r="H15" s="42" t="s">
        <v>634</v>
      </c>
      <c r="I15" s="117"/>
    </row>
    <row r="16" spans="1:9" s="12" customFormat="1" ht="21" customHeight="1" thickBot="1" x14ac:dyDescent="0.35">
      <c r="A16" s="175" t="s">
        <v>101</v>
      </c>
      <c r="B16" s="176"/>
      <c r="C16" s="176"/>
      <c r="D16" s="176"/>
      <c r="E16" s="176"/>
      <c r="F16" s="176"/>
      <c r="G16" s="176"/>
      <c r="H16" s="177"/>
      <c r="I16" s="11"/>
    </row>
    <row r="17" spans="1:9" s="12" customFormat="1" ht="50.4" customHeight="1" thickBot="1" x14ac:dyDescent="0.35">
      <c r="A17" s="42">
        <v>9</v>
      </c>
      <c r="B17" s="48" t="s">
        <v>196</v>
      </c>
      <c r="C17" s="9">
        <v>388000</v>
      </c>
      <c r="D17" s="9">
        <v>0</v>
      </c>
      <c r="E17" s="9">
        <v>388000</v>
      </c>
      <c r="F17" s="30">
        <v>0</v>
      </c>
      <c r="G17" s="50" t="s">
        <v>235</v>
      </c>
      <c r="H17" s="42" t="s">
        <v>634</v>
      </c>
      <c r="I17" s="11"/>
    </row>
    <row r="18" spans="1:9" s="12" customFormat="1" ht="42" customHeight="1" thickBot="1" x14ac:dyDescent="0.35">
      <c r="A18" s="42">
        <v>10</v>
      </c>
      <c r="B18" s="50" t="s">
        <v>227</v>
      </c>
      <c r="C18" s="9">
        <v>106000</v>
      </c>
      <c r="D18" s="9">
        <v>0</v>
      </c>
      <c r="E18" s="9">
        <v>106000</v>
      </c>
      <c r="F18" s="5">
        <v>0</v>
      </c>
      <c r="G18" s="50" t="s">
        <v>234</v>
      </c>
      <c r="H18" s="42" t="s">
        <v>634</v>
      </c>
      <c r="I18" s="11"/>
    </row>
    <row r="19" spans="1:9" s="12" customFormat="1" ht="19.8" customHeight="1" thickBot="1" x14ac:dyDescent="0.35">
      <c r="A19" s="175" t="s">
        <v>97</v>
      </c>
      <c r="B19" s="176"/>
      <c r="C19" s="176"/>
      <c r="D19" s="176"/>
      <c r="E19" s="176"/>
      <c r="F19" s="176"/>
      <c r="G19" s="176"/>
      <c r="H19" s="177"/>
      <c r="I19" s="11"/>
    </row>
    <row r="20" spans="1:9" s="12" customFormat="1" ht="41.4" customHeight="1" thickBot="1" x14ac:dyDescent="0.35">
      <c r="A20" s="42">
        <v>11</v>
      </c>
      <c r="B20" s="48" t="s">
        <v>197</v>
      </c>
      <c r="C20" s="30">
        <v>21000</v>
      </c>
      <c r="D20" s="30">
        <v>0</v>
      </c>
      <c r="E20" s="30">
        <v>21000</v>
      </c>
      <c r="F20" s="30">
        <v>0</v>
      </c>
      <c r="G20" s="3" t="s">
        <v>233</v>
      </c>
      <c r="H20" s="42" t="s">
        <v>634</v>
      </c>
      <c r="I20" s="11"/>
    </row>
    <row r="21" spans="1:9" s="12" customFormat="1" ht="33" customHeight="1" thickBot="1" x14ac:dyDescent="0.35">
      <c r="A21" s="42">
        <v>12</v>
      </c>
      <c r="B21" s="48" t="s">
        <v>228</v>
      </c>
      <c r="C21" s="30">
        <v>856000</v>
      </c>
      <c r="D21" s="30">
        <v>0</v>
      </c>
      <c r="E21" s="30">
        <v>856000</v>
      </c>
      <c r="F21" s="30">
        <v>0</v>
      </c>
      <c r="G21" s="3" t="s">
        <v>232</v>
      </c>
      <c r="H21" s="42" t="s">
        <v>634</v>
      </c>
      <c r="I21" s="11"/>
    </row>
    <row r="22" spans="1:9" s="12" customFormat="1" ht="15" thickBot="1" x14ac:dyDescent="0.35">
      <c r="A22" s="175" t="s">
        <v>96</v>
      </c>
      <c r="B22" s="176"/>
      <c r="C22" s="176"/>
      <c r="D22" s="176"/>
      <c r="E22" s="176"/>
      <c r="F22" s="176"/>
      <c r="G22" s="176"/>
      <c r="H22" s="177"/>
      <c r="I22" s="11"/>
    </row>
    <row r="23" spans="1:9" s="12" customFormat="1" ht="32.4" customHeight="1" thickBot="1" x14ac:dyDescent="0.35">
      <c r="A23" s="42">
        <v>13</v>
      </c>
      <c r="B23" s="48" t="s">
        <v>149</v>
      </c>
      <c r="C23" s="30">
        <v>273000</v>
      </c>
      <c r="D23" s="30">
        <v>0</v>
      </c>
      <c r="E23" s="30">
        <v>273000</v>
      </c>
      <c r="F23" s="30">
        <v>0</v>
      </c>
      <c r="G23" s="3" t="s">
        <v>231</v>
      </c>
      <c r="H23" s="42" t="s">
        <v>634</v>
      </c>
      <c r="I23" s="11"/>
    </row>
    <row r="24" spans="1:9" s="31" customFormat="1" ht="32.4" customHeight="1" thickBot="1" x14ac:dyDescent="0.35">
      <c r="A24" s="42">
        <v>14</v>
      </c>
      <c r="B24" s="51" t="s">
        <v>664</v>
      </c>
      <c r="C24" s="52">
        <v>162000</v>
      </c>
      <c r="D24" s="52">
        <v>0</v>
      </c>
      <c r="E24" s="52">
        <v>162000</v>
      </c>
      <c r="F24" s="52">
        <v>0</v>
      </c>
      <c r="G24" s="53" t="s">
        <v>663</v>
      </c>
      <c r="H24" s="42" t="s">
        <v>634</v>
      </c>
      <c r="I24" s="117"/>
    </row>
    <row r="25" spans="1:9" s="12" customFormat="1" ht="15" thickBot="1" x14ac:dyDescent="0.35">
      <c r="A25" s="175" t="s">
        <v>95</v>
      </c>
      <c r="B25" s="176"/>
      <c r="C25" s="176"/>
      <c r="D25" s="176"/>
      <c r="E25" s="176"/>
      <c r="F25" s="176"/>
      <c r="G25" s="176"/>
      <c r="H25" s="177"/>
      <c r="I25" s="11"/>
    </row>
    <row r="26" spans="1:9" s="12" customFormat="1" ht="47.4" customHeight="1" thickBot="1" x14ac:dyDescent="0.35">
      <c r="A26" s="42">
        <v>15</v>
      </c>
      <c r="B26" s="51" t="s">
        <v>238</v>
      </c>
      <c r="C26" s="52">
        <v>67000</v>
      </c>
      <c r="D26" s="52">
        <v>0</v>
      </c>
      <c r="E26" s="52">
        <v>67000</v>
      </c>
      <c r="F26" s="52">
        <v>0</v>
      </c>
      <c r="G26" s="53" t="s">
        <v>239</v>
      </c>
      <c r="H26" s="42" t="s">
        <v>634</v>
      </c>
      <c r="I26" s="11"/>
    </row>
    <row r="27" spans="1:9" s="12" customFormat="1" ht="15" thickBot="1" x14ac:dyDescent="0.35">
      <c r="A27" s="175" t="s">
        <v>99</v>
      </c>
      <c r="B27" s="176"/>
      <c r="C27" s="176"/>
      <c r="D27" s="176"/>
      <c r="E27" s="176"/>
      <c r="F27" s="176"/>
      <c r="G27" s="176"/>
      <c r="H27" s="177"/>
      <c r="I27" s="11"/>
    </row>
    <row r="28" spans="1:9" s="12" customFormat="1" ht="34.200000000000003" customHeight="1" thickBot="1" x14ac:dyDescent="0.35">
      <c r="A28" s="42">
        <v>16</v>
      </c>
      <c r="B28" s="48" t="s">
        <v>173</v>
      </c>
      <c r="C28" s="30">
        <v>111000</v>
      </c>
      <c r="D28" s="30">
        <v>0</v>
      </c>
      <c r="E28" s="30">
        <v>111000</v>
      </c>
      <c r="F28" s="30">
        <v>0</v>
      </c>
      <c r="G28" s="3" t="s">
        <v>230</v>
      </c>
      <c r="H28" s="42" t="s">
        <v>634</v>
      </c>
      <c r="I28" s="11"/>
    </row>
    <row r="29" spans="1:9" s="12" customFormat="1" ht="24.6" thickBot="1" x14ac:dyDescent="0.35">
      <c r="A29" s="42">
        <v>17</v>
      </c>
      <c r="B29" s="48" t="s">
        <v>75</v>
      </c>
      <c r="C29" s="30">
        <v>1182440</v>
      </c>
      <c r="D29" s="30">
        <v>0</v>
      </c>
      <c r="E29" s="30">
        <v>1182440</v>
      </c>
      <c r="F29" s="30">
        <v>0</v>
      </c>
      <c r="G29" s="3" t="s">
        <v>229</v>
      </c>
      <c r="H29" s="42" t="s">
        <v>634</v>
      </c>
      <c r="I29" s="11"/>
    </row>
    <row r="30" spans="1:9" s="12" customFormat="1" ht="15" customHeight="1" thickBot="1" x14ac:dyDescent="0.35">
      <c r="A30" s="146" t="s">
        <v>82</v>
      </c>
      <c r="B30" s="147"/>
      <c r="C30" s="147"/>
      <c r="D30" s="147"/>
      <c r="E30" s="147"/>
      <c r="F30" s="147"/>
      <c r="G30" s="147"/>
      <c r="H30" s="148"/>
      <c r="I30" s="11"/>
    </row>
    <row r="31" spans="1:9" s="12" customFormat="1" ht="15" thickBot="1" x14ac:dyDescent="0.35">
      <c r="A31" s="175" t="s">
        <v>94</v>
      </c>
      <c r="B31" s="176"/>
      <c r="C31" s="176"/>
      <c r="D31" s="176"/>
      <c r="E31" s="176"/>
      <c r="F31" s="176"/>
      <c r="G31" s="176"/>
      <c r="H31" s="177"/>
      <c r="I31" s="11"/>
    </row>
    <row r="32" spans="1:9" s="12" customFormat="1" ht="44.4" customHeight="1" thickBot="1" x14ac:dyDescent="0.35">
      <c r="A32" s="42">
        <v>18</v>
      </c>
      <c r="B32" s="3" t="s">
        <v>156</v>
      </c>
      <c r="C32" s="30">
        <v>1408000</v>
      </c>
      <c r="D32" s="30">
        <v>0</v>
      </c>
      <c r="E32" s="30">
        <v>1408000</v>
      </c>
      <c r="F32" s="30">
        <v>0</v>
      </c>
      <c r="G32" s="3" t="s">
        <v>237</v>
      </c>
      <c r="H32" s="42" t="s">
        <v>634</v>
      </c>
      <c r="I32" s="11"/>
    </row>
    <row r="33" spans="1:9" s="12" customFormat="1" ht="44.4" customHeight="1" thickBot="1" x14ac:dyDescent="0.35">
      <c r="A33" s="42">
        <v>19</v>
      </c>
      <c r="B33" s="53" t="s">
        <v>240</v>
      </c>
      <c r="C33" s="52">
        <v>979000</v>
      </c>
      <c r="D33" s="52">
        <v>0</v>
      </c>
      <c r="E33" s="52">
        <v>979000</v>
      </c>
      <c r="F33" s="52">
        <v>0</v>
      </c>
      <c r="G33" s="53" t="s">
        <v>241</v>
      </c>
      <c r="H33" s="42" t="s">
        <v>634</v>
      </c>
      <c r="I33" s="11"/>
    </row>
    <row r="34" spans="1:9" s="12" customFormat="1" ht="44.4" customHeight="1" thickBot="1" x14ac:dyDescent="0.35">
      <c r="A34" s="42">
        <v>20</v>
      </c>
      <c r="B34" s="53" t="s">
        <v>246</v>
      </c>
      <c r="C34" s="52">
        <v>558000</v>
      </c>
      <c r="D34" s="52">
        <v>0</v>
      </c>
      <c r="E34" s="52">
        <v>558000</v>
      </c>
      <c r="F34" s="52">
        <v>0</v>
      </c>
      <c r="G34" s="53" t="s">
        <v>247</v>
      </c>
      <c r="H34" s="42" t="s">
        <v>634</v>
      </c>
      <c r="I34" s="11"/>
    </row>
    <row r="35" spans="1:9" s="12" customFormat="1" ht="44.4" customHeight="1" thickBot="1" x14ac:dyDescent="0.35">
      <c r="A35" s="42">
        <v>21</v>
      </c>
      <c r="B35" s="53" t="s">
        <v>665</v>
      </c>
      <c r="C35" s="52">
        <v>1267000</v>
      </c>
      <c r="D35" s="52">
        <v>0</v>
      </c>
      <c r="E35" s="52">
        <v>1267000</v>
      </c>
      <c r="F35" s="52">
        <v>0</v>
      </c>
      <c r="G35" s="53" t="s">
        <v>666</v>
      </c>
      <c r="H35" s="42" t="s">
        <v>634</v>
      </c>
      <c r="I35" s="11"/>
    </row>
    <row r="36" spans="1:9" s="12" customFormat="1" ht="44.4" customHeight="1" thickBot="1" x14ac:dyDescent="0.35">
      <c r="A36" s="42">
        <v>22</v>
      </c>
      <c r="B36" s="53" t="s">
        <v>667</v>
      </c>
      <c r="C36" s="52">
        <v>688000</v>
      </c>
      <c r="D36" s="52">
        <v>0</v>
      </c>
      <c r="E36" s="52">
        <v>688000</v>
      </c>
      <c r="F36" s="52">
        <v>0</v>
      </c>
      <c r="G36" s="53" t="s">
        <v>668</v>
      </c>
      <c r="H36" s="42" t="s">
        <v>634</v>
      </c>
      <c r="I36" s="11"/>
    </row>
    <row r="37" spans="1:9" s="12" customFormat="1" ht="15" thickBot="1" x14ac:dyDescent="0.35">
      <c r="A37" s="175" t="s">
        <v>102</v>
      </c>
      <c r="B37" s="176"/>
      <c r="C37" s="176"/>
      <c r="D37" s="176"/>
      <c r="E37" s="176"/>
      <c r="F37" s="176"/>
      <c r="G37" s="176"/>
      <c r="H37" s="177"/>
      <c r="I37" s="54"/>
    </row>
    <row r="38" spans="1:9" s="12" customFormat="1" ht="45" customHeight="1" thickBot="1" x14ac:dyDescent="0.35">
      <c r="A38" s="42">
        <v>23</v>
      </c>
      <c r="B38" s="3" t="s">
        <v>84</v>
      </c>
      <c r="C38" s="30">
        <v>8000</v>
      </c>
      <c r="D38" s="30">
        <v>0</v>
      </c>
      <c r="E38" s="30">
        <v>8000</v>
      </c>
      <c r="F38" s="30">
        <v>0</v>
      </c>
      <c r="G38" s="3" t="s">
        <v>248</v>
      </c>
      <c r="H38" s="42" t="s">
        <v>634</v>
      </c>
      <c r="I38" s="54"/>
    </row>
    <row r="39" spans="1:9" s="12" customFormat="1" ht="43.8" customHeight="1" thickBot="1" x14ac:dyDescent="0.35">
      <c r="A39" s="42">
        <v>24</v>
      </c>
      <c r="B39" s="3" t="s">
        <v>250</v>
      </c>
      <c r="C39" s="30">
        <v>879000</v>
      </c>
      <c r="D39" s="30">
        <v>0</v>
      </c>
      <c r="E39" s="30">
        <v>879000</v>
      </c>
      <c r="F39" s="30">
        <v>0</v>
      </c>
      <c r="G39" s="3" t="s">
        <v>249</v>
      </c>
      <c r="H39" s="42" t="s">
        <v>634</v>
      </c>
      <c r="I39" s="54"/>
    </row>
    <row r="40" spans="1:9" s="12" customFormat="1" ht="43.8" customHeight="1" thickBot="1" x14ac:dyDescent="0.35">
      <c r="A40" s="42">
        <v>25</v>
      </c>
      <c r="B40" s="53" t="s">
        <v>252</v>
      </c>
      <c r="C40" s="52">
        <v>958000</v>
      </c>
      <c r="D40" s="52">
        <v>0</v>
      </c>
      <c r="E40" s="52">
        <v>958000</v>
      </c>
      <c r="F40" s="52">
        <v>0</v>
      </c>
      <c r="G40" s="53" t="s">
        <v>251</v>
      </c>
      <c r="H40" s="42" t="s">
        <v>634</v>
      </c>
      <c r="I40" s="54"/>
    </row>
    <row r="41" spans="1:9" s="12" customFormat="1" ht="44.4" customHeight="1" thickBot="1" x14ac:dyDescent="0.35">
      <c r="A41" s="42">
        <v>26</v>
      </c>
      <c r="B41" s="53" t="s">
        <v>244</v>
      </c>
      <c r="C41" s="52">
        <v>1625000</v>
      </c>
      <c r="D41" s="52">
        <v>0</v>
      </c>
      <c r="E41" s="52">
        <v>1625000</v>
      </c>
      <c r="F41" s="52">
        <v>0</v>
      </c>
      <c r="G41" s="53" t="s">
        <v>245</v>
      </c>
      <c r="H41" s="42" t="s">
        <v>634</v>
      </c>
      <c r="I41" s="11"/>
    </row>
    <row r="42" spans="1:9" s="12" customFormat="1" ht="44.4" customHeight="1" thickBot="1" x14ac:dyDescent="0.35">
      <c r="A42" s="42">
        <v>27</v>
      </c>
      <c r="B42" s="53" t="s">
        <v>242</v>
      </c>
      <c r="C42" s="52">
        <v>850000</v>
      </c>
      <c r="D42" s="52">
        <v>0</v>
      </c>
      <c r="E42" s="52">
        <v>850000</v>
      </c>
      <c r="F42" s="52">
        <v>0</v>
      </c>
      <c r="G42" s="53" t="s">
        <v>243</v>
      </c>
      <c r="H42" s="42" t="s">
        <v>634</v>
      </c>
      <c r="I42" s="11"/>
    </row>
    <row r="43" spans="1:9" s="12" customFormat="1" ht="44.4" customHeight="1" thickBot="1" x14ac:dyDescent="0.35">
      <c r="A43" s="42">
        <v>28</v>
      </c>
      <c r="B43" s="53" t="s">
        <v>669</v>
      </c>
      <c r="C43" s="52">
        <v>586000</v>
      </c>
      <c r="D43" s="52">
        <v>0</v>
      </c>
      <c r="E43" s="52">
        <v>586000</v>
      </c>
      <c r="F43" s="52">
        <v>0</v>
      </c>
      <c r="G43" s="53" t="s">
        <v>670</v>
      </c>
      <c r="H43" s="42" t="s">
        <v>634</v>
      </c>
      <c r="I43" s="11"/>
    </row>
    <row r="44" spans="1:9" s="12" customFormat="1" ht="15" thickBot="1" x14ac:dyDescent="0.35">
      <c r="A44" s="175" t="s">
        <v>97</v>
      </c>
      <c r="B44" s="176"/>
      <c r="C44" s="176"/>
      <c r="D44" s="176"/>
      <c r="E44" s="176"/>
      <c r="F44" s="176"/>
      <c r="G44" s="176"/>
      <c r="H44" s="177"/>
      <c r="I44" s="11"/>
    </row>
    <row r="45" spans="1:9" s="12" customFormat="1" ht="31.8" customHeight="1" thickBot="1" x14ac:dyDescent="0.35">
      <c r="A45" s="42">
        <v>29</v>
      </c>
      <c r="B45" s="3" t="s">
        <v>119</v>
      </c>
      <c r="C45" s="30">
        <v>1260000</v>
      </c>
      <c r="D45" s="30">
        <v>0</v>
      </c>
      <c r="E45" s="30">
        <v>1260000</v>
      </c>
      <c r="F45" s="30">
        <v>0</v>
      </c>
      <c r="G45" s="3" t="s">
        <v>120</v>
      </c>
      <c r="H45" s="42" t="s">
        <v>634</v>
      </c>
      <c r="I45" s="55"/>
    </row>
    <row r="46" spans="1:9" s="12" customFormat="1" ht="44.4" customHeight="1" thickBot="1" x14ac:dyDescent="0.35">
      <c r="A46" s="42">
        <v>30</v>
      </c>
      <c r="B46" s="53" t="s">
        <v>671</v>
      </c>
      <c r="C46" s="52">
        <v>260000</v>
      </c>
      <c r="D46" s="52">
        <v>0</v>
      </c>
      <c r="E46" s="52">
        <v>260000</v>
      </c>
      <c r="F46" s="52">
        <v>0</v>
      </c>
      <c r="G46" s="53" t="s">
        <v>674</v>
      </c>
      <c r="H46" s="42" t="s">
        <v>634</v>
      </c>
      <c r="I46" s="11"/>
    </row>
    <row r="47" spans="1:9" s="12" customFormat="1" ht="44.4" customHeight="1" thickBot="1" x14ac:dyDescent="0.35">
      <c r="A47" s="42">
        <v>31</v>
      </c>
      <c r="B47" s="53" t="s">
        <v>672</v>
      </c>
      <c r="C47" s="52">
        <v>431000</v>
      </c>
      <c r="D47" s="52">
        <v>0</v>
      </c>
      <c r="E47" s="52">
        <v>431000</v>
      </c>
      <c r="F47" s="52">
        <v>0</v>
      </c>
      <c r="G47" s="53" t="s">
        <v>673</v>
      </c>
      <c r="H47" s="42" t="s">
        <v>634</v>
      </c>
      <c r="I47" s="11"/>
    </row>
    <row r="48" spans="1:9" s="12" customFormat="1" ht="15" thickBot="1" x14ac:dyDescent="0.35">
      <c r="A48" s="175" t="s">
        <v>95</v>
      </c>
      <c r="B48" s="176"/>
      <c r="C48" s="176"/>
      <c r="D48" s="176"/>
      <c r="E48" s="176"/>
      <c r="F48" s="176"/>
      <c r="G48" s="176"/>
      <c r="H48" s="177"/>
      <c r="I48" s="11"/>
    </row>
    <row r="49" spans="1:9" s="12" customFormat="1" ht="24.6" thickBot="1" x14ac:dyDescent="0.35">
      <c r="A49" s="47">
        <v>32</v>
      </c>
      <c r="B49" s="3" t="s">
        <v>254</v>
      </c>
      <c r="C49" s="30">
        <v>49260</v>
      </c>
      <c r="D49" s="30">
        <v>0</v>
      </c>
      <c r="E49" s="30">
        <v>49260</v>
      </c>
      <c r="F49" s="30">
        <v>0</v>
      </c>
      <c r="G49" s="3" t="s">
        <v>253</v>
      </c>
      <c r="H49" s="42" t="s">
        <v>634</v>
      </c>
      <c r="I49" s="56"/>
    </row>
    <row r="50" spans="1:9" s="31" customFormat="1" ht="24" customHeight="1" thickBot="1" x14ac:dyDescent="0.35">
      <c r="A50" s="47">
        <v>33</v>
      </c>
      <c r="B50" s="53" t="s">
        <v>304</v>
      </c>
      <c r="C50" s="52">
        <v>110000</v>
      </c>
      <c r="D50" s="52">
        <v>0</v>
      </c>
      <c r="E50" s="52">
        <v>110000</v>
      </c>
      <c r="F50" s="52">
        <v>0</v>
      </c>
      <c r="G50" s="53" t="s">
        <v>305</v>
      </c>
      <c r="H50" s="42" t="s">
        <v>634</v>
      </c>
      <c r="I50" s="75"/>
    </row>
    <row r="51" spans="1:9" s="12" customFormat="1" ht="15" thickBot="1" x14ac:dyDescent="0.35">
      <c r="A51" s="175" t="s">
        <v>96</v>
      </c>
      <c r="B51" s="176"/>
      <c r="C51" s="176"/>
      <c r="D51" s="176"/>
      <c r="E51" s="176"/>
      <c r="F51" s="176"/>
      <c r="G51" s="176"/>
      <c r="H51" s="177"/>
      <c r="I51" s="11"/>
    </row>
    <row r="52" spans="1:9" s="12" customFormat="1" ht="27.6" customHeight="1" thickBot="1" x14ac:dyDescent="0.35">
      <c r="A52" s="42">
        <v>34</v>
      </c>
      <c r="B52" s="3" t="s">
        <v>188</v>
      </c>
      <c r="C52" s="30">
        <v>170000</v>
      </c>
      <c r="D52" s="30">
        <v>0</v>
      </c>
      <c r="E52" s="30">
        <v>170000</v>
      </c>
      <c r="F52" s="30">
        <v>0</v>
      </c>
      <c r="G52" s="3" t="s">
        <v>198</v>
      </c>
      <c r="H52" s="42" t="s">
        <v>634</v>
      </c>
      <c r="I52" s="11"/>
    </row>
    <row r="53" spans="1:9" s="12" customFormat="1" ht="15" thickBot="1" x14ac:dyDescent="0.35">
      <c r="A53" s="175" t="s">
        <v>100</v>
      </c>
      <c r="B53" s="176"/>
      <c r="C53" s="176"/>
      <c r="D53" s="176"/>
      <c r="E53" s="176"/>
      <c r="F53" s="176"/>
      <c r="G53" s="176"/>
      <c r="H53" s="177"/>
      <c r="I53" s="11"/>
    </row>
    <row r="54" spans="1:9" s="12" customFormat="1" ht="31.2" customHeight="1" thickBot="1" x14ac:dyDescent="0.35">
      <c r="A54" s="129">
        <v>35</v>
      </c>
      <c r="B54" s="50" t="s">
        <v>675</v>
      </c>
      <c r="C54" s="57">
        <f>SUM(D54:F54)</f>
        <v>655000</v>
      </c>
      <c r="D54" s="9">
        <v>0</v>
      </c>
      <c r="E54" s="58">
        <v>620000</v>
      </c>
      <c r="F54" s="9">
        <v>35000</v>
      </c>
      <c r="G54" s="59" t="s">
        <v>135</v>
      </c>
      <c r="H54" s="42" t="s">
        <v>634</v>
      </c>
      <c r="I54" s="11"/>
    </row>
    <row r="55" spans="1:9" s="12" customFormat="1" ht="33" customHeight="1" thickBot="1" x14ac:dyDescent="0.35">
      <c r="A55" s="129">
        <v>36</v>
      </c>
      <c r="B55" s="50" t="s">
        <v>174</v>
      </c>
      <c r="C55" s="57">
        <v>624000</v>
      </c>
      <c r="D55" s="9">
        <v>0</v>
      </c>
      <c r="E55" s="58">
        <v>624000</v>
      </c>
      <c r="F55" s="9">
        <v>0</v>
      </c>
      <c r="G55" s="50" t="s">
        <v>175</v>
      </c>
      <c r="H55" s="42" t="s">
        <v>634</v>
      </c>
      <c r="I55" s="11"/>
    </row>
    <row r="56" spans="1:9" s="31" customFormat="1" ht="67.2" customHeight="1" thickBot="1" x14ac:dyDescent="0.35">
      <c r="A56" s="129">
        <v>37</v>
      </c>
      <c r="B56" s="119" t="s">
        <v>625</v>
      </c>
      <c r="C56" s="120">
        <v>221000</v>
      </c>
      <c r="D56" s="121">
        <v>0</v>
      </c>
      <c r="E56" s="122">
        <v>221000</v>
      </c>
      <c r="F56" s="121">
        <v>0</v>
      </c>
      <c r="G56" s="119" t="s">
        <v>626</v>
      </c>
      <c r="H56" s="42" t="s">
        <v>634</v>
      </c>
      <c r="I56" s="117"/>
    </row>
    <row r="57" spans="1:9" s="12" customFormat="1" ht="58.8" customHeight="1" thickBot="1" x14ac:dyDescent="0.35">
      <c r="A57" s="42">
        <v>38</v>
      </c>
      <c r="B57" s="53" t="s">
        <v>676</v>
      </c>
      <c r="C57" s="52">
        <v>47500</v>
      </c>
      <c r="D57" s="52">
        <v>0</v>
      </c>
      <c r="E57" s="52">
        <v>47500</v>
      </c>
      <c r="F57" s="52">
        <v>0</v>
      </c>
      <c r="G57" s="53" t="s">
        <v>677</v>
      </c>
      <c r="H57" s="42" t="s">
        <v>634</v>
      </c>
      <c r="I57" s="11"/>
    </row>
    <row r="58" spans="1:9" s="12" customFormat="1" ht="44.4" customHeight="1" thickBot="1" x14ac:dyDescent="0.35">
      <c r="A58" s="42">
        <v>39</v>
      </c>
      <c r="B58" s="53" t="s">
        <v>678</v>
      </c>
      <c r="C58" s="52">
        <v>389000</v>
      </c>
      <c r="D58" s="52">
        <v>0</v>
      </c>
      <c r="E58" s="52">
        <v>389000</v>
      </c>
      <c r="F58" s="52">
        <v>0</v>
      </c>
      <c r="G58" s="53" t="s">
        <v>685</v>
      </c>
      <c r="H58" s="42" t="s">
        <v>634</v>
      </c>
      <c r="I58" s="11"/>
    </row>
    <row r="59" spans="1:9" s="12" customFormat="1" ht="28.8" customHeight="1" thickBot="1" x14ac:dyDescent="0.35">
      <c r="A59" s="42">
        <v>40</v>
      </c>
      <c r="B59" s="53" t="s">
        <v>679</v>
      </c>
      <c r="C59" s="52">
        <v>104000</v>
      </c>
      <c r="D59" s="52">
        <v>0</v>
      </c>
      <c r="E59" s="52">
        <v>104000</v>
      </c>
      <c r="F59" s="52">
        <v>0</v>
      </c>
      <c r="G59" s="53" t="s">
        <v>680</v>
      </c>
      <c r="H59" s="42" t="s">
        <v>634</v>
      </c>
      <c r="I59" s="11"/>
    </row>
    <row r="60" spans="1:9" s="12" customFormat="1" ht="15" thickBot="1" x14ac:dyDescent="0.35">
      <c r="A60" s="175" t="s">
        <v>98</v>
      </c>
      <c r="B60" s="176"/>
      <c r="C60" s="176"/>
      <c r="D60" s="176"/>
      <c r="E60" s="176"/>
      <c r="F60" s="176"/>
      <c r="G60" s="176"/>
      <c r="H60" s="177"/>
      <c r="I60" s="11"/>
    </row>
    <row r="61" spans="1:9" s="12" customFormat="1" ht="30" customHeight="1" thickBot="1" x14ac:dyDescent="0.35">
      <c r="A61" s="42">
        <v>41</v>
      </c>
      <c r="B61" s="3" t="s">
        <v>85</v>
      </c>
      <c r="C61" s="30">
        <v>35000</v>
      </c>
      <c r="D61" s="30">
        <v>0</v>
      </c>
      <c r="E61" s="30">
        <v>35000</v>
      </c>
      <c r="F61" s="30">
        <v>0</v>
      </c>
      <c r="G61" s="3" t="s">
        <v>260</v>
      </c>
      <c r="H61" s="42" t="s">
        <v>634</v>
      </c>
      <c r="I61" s="11"/>
    </row>
    <row r="62" spans="1:9" s="12" customFormat="1" ht="24.6" thickBot="1" x14ac:dyDescent="0.35">
      <c r="A62" s="42">
        <v>42</v>
      </c>
      <c r="B62" s="3" t="s">
        <v>86</v>
      </c>
      <c r="C62" s="30">
        <v>203000</v>
      </c>
      <c r="D62" s="30">
        <v>0</v>
      </c>
      <c r="E62" s="30">
        <v>203000</v>
      </c>
      <c r="F62" s="30">
        <v>0</v>
      </c>
      <c r="G62" s="3" t="s">
        <v>259</v>
      </c>
      <c r="H62" s="42" t="s">
        <v>634</v>
      </c>
      <c r="I62" s="11"/>
    </row>
    <row r="63" spans="1:9" s="12" customFormat="1" ht="44.4" customHeight="1" thickBot="1" x14ac:dyDescent="0.35">
      <c r="A63" s="42">
        <v>43</v>
      </c>
      <c r="B63" s="53" t="s">
        <v>681</v>
      </c>
      <c r="C63" s="52">
        <v>327000</v>
      </c>
      <c r="D63" s="52">
        <v>0</v>
      </c>
      <c r="E63" s="52">
        <v>327000</v>
      </c>
      <c r="F63" s="52">
        <v>0</v>
      </c>
      <c r="G63" s="53" t="s">
        <v>682</v>
      </c>
      <c r="H63" s="42" t="s">
        <v>634</v>
      </c>
      <c r="I63" s="11"/>
    </row>
    <row r="64" spans="1:9" s="12" customFormat="1" ht="15" thickBot="1" x14ac:dyDescent="0.35">
      <c r="A64" s="175" t="s">
        <v>101</v>
      </c>
      <c r="B64" s="187"/>
      <c r="C64" s="187"/>
      <c r="D64" s="187"/>
      <c r="E64" s="187"/>
      <c r="F64" s="187"/>
      <c r="G64" s="187"/>
      <c r="H64" s="188"/>
      <c r="I64" s="11"/>
    </row>
    <row r="65" spans="1:10" s="10" customFormat="1" ht="40.200000000000003" customHeight="1" thickBot="1" x14ac:dyDescent="0.35">
      <c r="A65" s="42">
        <v>44</v>
      </c>
      <c r="B65" s="3" t="s">
        <v>116</v>
      </c>
      <c r="C65" s="57">
        <v>25000</v>
      </c>
      <c r="D65" s="58">
        <v>0</v>
      </c>
      <c r="E65" s="57">
        <v>25000</v>
      </c>
      <c r="F65" s="58">
        <v>0</v>
      </c>
      <c r="G65" s="50" t="s">
        <v>258</v>
      </c>
      <c r="H65" s="42" t="s">
        <v>634</v>
      </c>
      <c r="I65" s="13"/>
    </row>
    <row r="66" spans="1:10" s="10" customFormat="1" ht="21.6" customHeight="1" thickBot="1" x14ac:dyDescent="0.35">
      <c r="A66" s="42">
        <v>45</v>
      </c>
      <c r="B66" s="3" t="s">
        <v>121</v>
      </c>
      <c r="C66" s="60">
        <v>25000</v>
      </c>
      <c r="D66" s="60">
        <v>0</v>
      </c>
      <c r="E66" s="61">
        <v>25000</v>
      </c>
      <c r="F66" s="60">
        <v>0</v>
      </c>
      <c r="G66" s="62" t="s">
        <v>257</v>
      </c>
      <c r="H66" s="42" t="s">
        <v>634</v>
      </c>
      <c r="I66" s="13"/>
    </row>
    <row r="67" spans="1:10" s="10" customFormat="1" ht="15" thickBot="1" x14ac:dyDescent="0.35">
      <c r="A67" s="42">
        <v>46</v>
      </c>
      <c r="B67" s="53" t="s">
        <v>187</v>
      </c>
      <c r="C67" s="63">
        <v>310000</v>
      </c>
      <c r="D67" s="63">
        <v>0</v>
      </c>
      <c r="E67" s="125">
        <v>310000</v>
      </c>
      <c r="F67" s="63">
        <v>0</v>
      </c>
      <c r="G67" s="64" t="s">
        <v>256</v>
      </c>
      <c r="H67" s="42" t="s">
        <v>634</v>
      </c>
      <c r="I67" s="21"/>
      <c r="J67" s="22"/>
    </row>
    <row r="68" spans="1:10" s="10" customFormat="1" ht="31.8" customHeight="1" thickBot="1" x14ac:dyDescent="0.35">
      <c r="A68" s="42">
        <v>47</v>
      </c>
      <c r="B68" s="53" t="s">
        <v>176</v>
      </c>
      <c r="C68" s="63">
        <v>659000</v>
      </c>
      <c r="D68" s="63">
        <v>0</v>
      </c>
      <c r="E68" s="125">
        <v>659000</v>
      </c>
      <c r="F68" s="63">
        <v>0</v>
      </c>
      <c r="G68" s="64" t="s">
        <v>255</v>
      </c>
      <c r="H68" s="42" t="s">
        <v>634</v>
      </c>
      <c r="I68" s="21"/>
      <c r="J68" s="22"/>
    </row>
    <row r="69" spans="1:10" s="12" customFormat="1" ht="15" thickBot="1" x14ac:dyDescent="0.35">
      <c r="A69" s="175" t="s">
        <v>99</v>
      </c>
      <c r="B69" s="176"/>
      <c r="C69" s="176"/>
      <c r="D69" s="176"/>
      <c r="E69" s="176"/>
      <c r="F69" s="176"/>
      <c r="G69" s="176"/>
      <c r="H69" s="177"/>
      <c r="I69" s="11"/>
    </row>
    <row r="70" spans="1:10" s="12" customFormat="1" ht="40.799999999999997" customHeight="1" thickBot="1" x14ac:dyDescent="0.35">
      <c r="A70" s="42">
        <v>48</v>
      </c>
      <c r="B70" s="65" t="s">
        <v>87</v>
      </c>
      <c r="C70" s="30">
        <v>339000</v>
      </c>
      <c r="D70" s="30">
        <v>0</v>
      </c>
      <c r="E70" s="30">
        <v>339000</v>
      </c>
      <c r="F70" s="30">
        <v>0</v>
      </c>
      <c r="G70" s="66" t="s">
        <v>134</v>
      </c>
      <c r="H70" s="42" t="s">
        <v>634</v>
      </c>
      <c r="I70" s="11"/>
    </row>
    <row r="71" spans="1:10" s="10" customFormat="1" ht="24.6" customHeight="1" thickBot="1" x14ac:dyDescent="0.35">
      <c r="A71" s="130">
        <v>49</v>
      </c>
      <c r="B71" s="50" t="s">
        <v>117</v>
      </c>
      <c r="C71" s="30">
        <v>400000</v>
      </c>
      <c r="D71" s="67">
        <v>0</v>
      </c>
      <c r="E71" s="67">
        <v>400000</v>
      </c>
      <c r="F71" s="67">
        <v>0</v>
      </c>
      <c r="G71" s="68" t="s">
        <v>261</v>
      </c>
      <c r="H71" s="42" t="s">
        <v>634</v>
      </c>
      <c r="I71" s="13"/>
    </row>
    <row r="72" spans="1:10" s="12" customFormat="1" ht="15" thickBot="1" x14ac:dyDescent="0.35">
      <c r="A72" s="175" t="s">
        <v>103</v>
      </c>
      <c r="B72" s="187"/>
      <c r="C72" s="187"/>
      <c r="D72" s="187"/>
      <c r="E72" s="187"/>
      <c r="F72" s="187"/>
      <c r="G72" s="187"/>
      <c r="H72" s="188"/>
      <c r="I72" s="11"/>
    </row>
    <row r="73" spans="1:10" s="12" customFormat="1" ht="25.8" customHeight="1" thickBot="1" x14ac:dyDescent="0.35">
      <c r="A73" s="42">
        <v>50</v>
      </c>
      <c r="B73" s="50" t="s">
        <v>136</v>
      </c>
      <c r="C73" s="30">
        <v>444000</v>
      </c>
      <c r="D73" s="30">
        <v>0</v>
      </c>
      <c r="E73" s="30">
        <v>444000</v>
      </c>
      <c r="F73" s="30">
        <v>0</v>
      </c>
      <c r="G73" s="66" t="s">
        <v>262</v>
      </c>
      <c r="H73" s="42" t="s">
        <v>634</v>
      </c>
      <c r="I73" s="11"/>
    </row>
    <row r="74" spans="1:10" s="10" customFormat="1" ht="15" thickBot="1" x14ac:dyDescent="0.35">
      <c r="A74" s="131">
        <v>51</v>
      </c>
      <c r="B74" s="50" t="s">
        <v>118</v>
      </c>
      <c r="C74" s="126">
        <v>389000</v>
      </c>
      <c r="D74" s="5">
        <v>0</v>
      </c>
      <c r="E74" s="58">
        <v>389000</v>
      </c>
      <c r="F74" s="5">
        <v>0</v>
      </c>
      <c r="G74" s="3" t="s">
        <v>683</v>
      </c>
      <c r="H74" s="42" t="s">
        <v>634</v>
      </c>
      <c r="I74" s="13"/>
    </row>
  </sheetData>
  <mergeCells count="26">
    <mergeCell ref="A64:H64"/>
    <mergeCell ref="A72:H72"/>
    <mergeCell ref="A48:H48"/>
    <mergeCell ref="A44:H44"/>
    <mergeCell ref="A60:H60"/>
    <mergeCell ref="A69:H69"/>
    <mergeCell ref="A51:H51"/>
    <mergeCell ref="G1:G2"/>
    <mergeCell ref="H1:H2"/>
    <mergeCell ref="A1:A2"/>
    <mergeCell ref="B1:B2"/>
    <mergeCell ref="C1:C2"/>
    <mergeCell ref="D1:F1"/>
    <mergeCell ref="A27:H27"/>
    <mergeCell ref="A37:H37"/>
    <mergeCell ref="A53:H53"/>
    <mergeCell ref="A4:H4"/>
    <mergeCell ref="A7:H7"/>
    <mergeCell ref="A30:H30"/>
    <mergeCell ref="A31:H31"/>
    <mergeCell ref="A8:H8"/>
    <mergeCell ref="A16:H16"/>
    <mergeCell ref="A19:H19"/>
    <mergeCell ref="A22:H22"/>
    <mergeCell ref="A25:H25"/>
    <mergeCell ref="A14:H14"/>
  </mergeCells>
  <phoneticPr fontId="8" type="noConversion"/>
  <pageMargins left="0.25" right="0.25" top="0.75" bottom="0.75" header="0.3" footer="0.3"/>
  <pageSetup paperSize="9" scale="6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6"/>
  <sheetViews>
    <sheetView view="pageBreakPreview" topLeftCell="A19" zoomScaleNormal="100" zoomScaleSheetLayoutView="100" workbookViewId="0">
      <selection activeCell="C5" sqref="C5"/>
    </sheetView>
  </sheetViews>
  <sheetFormatPr defaultRowHeight="14.4" x14ac:dyDescent="0.3"/>
  <cols>
    <col min="1" max="1" width="8.88671875" style="78"/>
    <col min="2" max="2" width="44.88671875" style="12" customWidth="1"/>
    <col min="3" max="3" width="16.6640625" style="12" customWidth="1"/>
    <col min="4" max="5" width="10.33203125" style="12" customWidth="1"/>
    <col min="6" max="6" width="8.88671875" style="12" customWidth="1"/>
    <col min="7" max="7" width="44" style="12" customWidth="1"/>
    <col min="8" max="8" width="15.5546875" style="12" customWidth="1"/>
    <col min="9" max="9" width="51.5546875" customWidth="1"/>
    <col min="10" max="10" width="53.33203125" customWidth="1"/>
  </cols>
  <sheetData>
    <row r="1" spans="1:10" s="12" customFormat="1" ht="15" customHeight="1" thickBot="1" x14ac:dyDescent="0.35">
      <c r="A1" s="178" t="s">
        <v>0</v>
      </c>
      <c r="B1" s="178" t="s">
        <v>1</v>
      </c>
      <c r="C1" s="178" t="s">
        <v>632</v>
      </c>
      <c r="D1" s="184" t="s">
        <v>3</v>
      </c>
      <c r="E1" s="185"/>
      <c r="F1" s="186"/>
      <c r="G1" s="178" t="s">
        <v>630</v>
      </c>
      <c r="H1" s="178" t="s">
        <v>5</v>
      </c>
    </row>
    <row r="2" spans="1:10" s="12" customFormat="1" ht="39.6" customHeight="1" thickBot="1" x14ac:dyDescent="0.35">
      <c r="A2" s="179"/>
      <c r="B2" s="179"/>
      <c r="C2" s="179"/>
      <c r="D2" s="4" t="s">
        <v>13</v>
      </c>
      <c r="E2" s="4" t="s">
        <v>6</v>
      </c>
      <c r="F2" s="4" t="s">
        <v>7</v>
      </c>
      <c r="G2" s="179"/>
      <c r="H2" s="179"/>
    </row>
    <row r="3" spans="1:10" s="12" customFormat="1" ht="39.6" customHeight="1" thickBot="1" x14ac:dyDescent="0.35">
      <c r="A3" s="33"/>
      <c r="B3" s="4" t="s">
        <v>633</v>
      </c>
      <c r="C3" s="69">
        <f>SUM(C4:C5,C7:C10,C12:C13,C15:C17,C19:C20,C22:C23,C25,C27:C29,C31:C33,C35:C36)</f>
        <v>994467</v>
      </c>
      <c r="D3" s="69">
        <f t="shared" ref="D3:F3" si="0">SUM(D4:D5,D7:D10,D12:D13,D15:D17,D19:D20,D22:D23,D25,D27:D29,D31:D33,D35:D36)</f>
        <v>0</v>
      </c>
      <c r="E3" s="69">
        <f t="shared" si="0"/>
        <v>994467</v>
      </c>
      <c r="F3" s="69">
        <f t="shared" si="0"/>
        <v>0</v>
      </c>
      <c r="G3" s="4"/>
      <c r="H3" s="33"/>
    </row>
    <row r="4" spans="1:10" s="12" customFormat="1" ht="67.2" customHeight="1" thickBot="1" x14ac:dyDescent="0.35">
      <c r="A4" s="7">
        <v>1</v>
      </c>
      <c r="B4" s="48" t="s">
        <v>263</v>
      </c>
      <c r="C4" s="6">
        <v>53300</v>
      </c>
      <c r="D4" s="7">
        <v>0</v>
      </c>
      <c r="E4" s="6">
        <v>53300</v>
      </c>
      <c r="F4" s="7">
        <v>0</v>
      </c>
      <c r="G4" s="48" t="s">
        <v>279</v>
      </c>
      <c r="H4" s="7" t="s">
        <v>634</v>
      </c>
    </row>
    <row r="5" spans="1:10" s="12" customFormat="1" ht="63.6" customHeight="1" thickBot="1" x14ac:dyDescent="0.35">
      <c r="A5" s="7">
        <v>2</v>
      </c>
      <c r="B5" s="48" t="s">
        <v>264</v>
      </c>
      <c r="C5" s="6">
        <v>30800</v>
      </c>
      <c r="D5" s="7">
        <v>0</v>
      </c>
      <c r="E5" s="6">
        <v>30800</v>
      </c>
      <c r="F5" s="7">
        <v>0</v>
      </c>
      <c r="G5" s="48" t="s">
        <v>278</v>
      </c>
      <c r="H5" s="7" t="s">
        <v>634</v>
      </c>
    </row>
    <row r="6" spans="1:10" s="12" customFormat="1" ht="15.6" customHeight="1" thickBot="1" x14ac:dyDescent="0.35">
      <c r="A6" s="175" t="s">
        <v>94</v>
      </c>
      <c r="B6" s="189"/>
      <c r="C6" s="176"/>
      <c r="D6" s="176"/>
      <c r="E6" s="176"/>
      <c r="F6" s="176"/>
      <c r="G6" s="176"/>
      <c r="H6" s="177"/>
    </row>
    <row r="7" spans="1:10" s="12" customFormat="1" ht="42" customHeight="1" thickBot="1" x14ac:dyDescent="0.35">
      <c r="A7" s="7">
        <v>3</v>
      </c>
      <c r="B7" s="48" t="s">
        <v>89</v>
      </c>
      <c r="C7" s="6">
        <v>3370</v>
      </c>
      <c r="D7" s="7">
        <v>0</v>
      </c>
      <c r="E7" s="6">
        <v>3370</v>
      </c>
      <c r="F7" s="7">
        <v>0</v>
      </c>
      <c r="G7" s="70" t="s">
        <v>202</v>
      </c>
      <c r="H7" s="7" t="s">
        <v>634</v>
      </c>
    </row>
    <row r="8" spans="1:10" s="12" customFormat="1" ht="26.4" customHeight="1" thickBot="1" x14ac:dyDescent="0.35">
      <c r="A8" s="7">
        <v>4</v>
      </c>
      <c r="B8" s="48" t="s">
        <v>265</v>
      </c>
      <c r="C8" s="6">
        <v>38710</v>
      </c>
      <c r="D8" s="7">
        <v>0</v>
      </c>
      <c r="E8" s="6">
        <v>38710</v>
      </c>
      <c r="F8" s="7">
        <v>0</v>
      </c>
      <c r="G8" s="70" t="s">
        <v>277</v>
      </c>
      <c r="H8" s="7" t="s">
        <v>634</v>
      </c>
    </row>
    <row r="9" spans="1:10" s="12" customFormat="1" ht="42" customHeight="1" thickBot="1" x14ac:dyDescent="0.35">
      <c r="A9" s="7">
        <v>5</v>
      </c>
      <c r="B9" s="48" t="s">
        <v>267</v>
      </c>
      <c r="C9" s="6">
        <v>23000</v>
      </c>
      <c r="D9" s="7">
        <v>0</v>
      </c>
      <c r="E9" s="6">
        <v>23000</v>
      </c>
      <c r="F9" s="7">
        <v>0</v>
      </c>
      <c r="G9" s="70" t="s">
        <v>266</v>
      </c>
      <c r="H9" s="7" t="s">
        <v>634</v>
      </c>
    </row>
    <row r="10" spans="1:10" s="12" customFormat="1" ht="42" customHeight="1" thickBot="1" x14ac:dyDescent="0.35">
      <c r="A10" s="7">
        <v>6</v>
      </c>
      <c r="B10" s="48" t="s">
        <v>269</v>
      </c>
      <c r="C10" s="6">
        <v>23000</v>
      </c>
      <c r="D10" s="7">
        <v>0</v>
      </c>
      <c r="E10" s="6">
        <v>23000</v>
      </c>
      <c r="F10" s="7">
        <v>0</v>
      </c>
      <c r="G10" s="70" t="s">
        <v>268</v>
      </c>
      <c r="H10" s="7" t="s">
        <v>634</v>
      </c>
    </row>
    <row r="11" spans="1:10" s="12" customFormat="1" ht="19.8" customHeight="1" thickBot="1" x14ac:dyDescent="0.35">
      <c r="A11" s="175" t="s">
        <v>102</v>
      </c>
      <c r="B11" s="176"/>
      <c r="C11" s="176"/>
      <c r="D11" s="176"/>
      <c r="E11" s="176"/>
      <c r="F11" s="176"/>
      <c r="G11" s="176"/>
      <c r="H11" s="177"/>
    </row>
    <row r="12" spans="1:10" s="12" customFormat="1" ht="37.200000000000003" customHeight="1" thickBot="1" x14ac:dyDescent="0.35">
      <c r="A12" s="7">
        <v>7</v>
      </c>
      <c r="B12" s="71" t="s">
        <v>181</v>
      </c>
      <c r="C12" s="6">
        <v>50250</v>
      </c>
      <c r="D12" s="7">
        <v>0</v>
      </c>
      <c r="E12" s="6">
        <v>50250</v>
      </c>
      <c r="F12" s="7">
        <v>0</v>
      </c>
      <c r="G12" s="71" t="s">
        <v>276</v>
      </c>
      <c r="H12" s="7" t="s">
        <v>634</v>
      </c>
    </row>
    <row r="13" spans="1:10" s="12" customFormat="1" ht="37.200000000000003" customHeight="1" thickBot="1" x14ac:dyDescent="0.35">
      <c r="A13" s="7">
        <v>8</v>
      </c>
      <c r="B13" s="71" t="s">
        <v>270</v>
      </c>
      <c r="C13" s="6">
        <v>50000</v>
      </c>
      <c r="D13" s="7">
        <v>0</v>
      </c>
      <c r="E13" s="6">
        <v>50000</v>
      </c>
      <c r="F13" s="7">
        <v>0</v>
      </c>
      <c r="G13" s="71" t="s">
        <v>275</v>
      </c>
      <c r="H13" s="7" t="s">
        <v>634</v>
      </c>
    </row>
    <row r="14" spans="1:10" s="12" customFormat="1" ht="15" customHeight="1" thickBot="1" x14ac:dyDescent="0.35">
      <c r="A14" s="175" t="s">
        <v>97</v>
      </c>
      <c r="B14" s="176"/>
      <c r="C14" s="176"/>
      <c r="D14" s="176"/>
      <c r="E14" s="176"/>
      <c r="F14" s="176"/>
      <c r="G14" s="176"/>
      <c r="H14" s="177"/>
    </row>
    <row r="15" spans="1:10" s="12" customFormat="1" ht="24.6" thickBot="1" x14ac:dyDescent="0.35">
      <c r="A15" s="7">
        <v>9</v>
      </c>
      <c r="B15" s="48" t="s">
        <v>88</v>
      </c>
      <c r="C15" s="6">
        <v>10200</v>
      </c>
      <c r="D15" s="7">
        <v>0</v>
      </c>
      <c r="E15" s="6">
        <v>10200</v>
      </c>
      <c r="F15" s="7">
        <v>0</v>
      </c>
      <c r="G15" s="48" t="s">
        <v>203</v>
      </c>
      <c r="H15" s="7" t="s">
        <v>634</v>
      </c>
      <c r="J15" s="20"/>
    </row>
    <row r="16" spans="1:10" s="12" customFormat="1" ht="24.6" thickBot="1" x14ac:dyDescent="0.35">
      <c r="A16" s="7">
        <v>10</v>
      </c>
      <c r="B16" s="48" t="s">
        <v>637</v>
      </c>
      <c r="C16" s="6">
        <v>23500</v>
      </c>
      <c r="D16" s="7">
        <v>0</v>
      </c>
      <c r="E16" s="6">
        <v>23500</v>
      </c>
      <c r="F16" s="7">
        <v>0</v>
      </c>
      <c r="G16" s="48" t="s">
        <v>636</v>
      </c>
      <c r="H16" s="7" t="s">
        <v>634</v>
      </c>
    </row>
    <row r="17" spans="1:10" s="12" customFormat="1" ht="24.6" thickBot="1" x14ac:dyDescent="0.35">
      <c r="A17" s="7">
        <v>11</v>
      </c>
      <c r="B17" s="48" t="s">
        <v>90</v>
      </c>
      <c r="C17" s="6">
        <v>17500</v>
      </c>
      <c r="D17" s="7">
        <v>0</v>
      </c>
      <c r="E17" s="6">
        <v>17500</v>
      </c>
      <c r="F17" s="7">
        <v>0</v>
      </c>
      <c r="G17" s="48" t="s">
        <v>274</v>
      </c>
      <c r="H17" s="7" t="s">
        <v>634</v>
      </c>
    </row>
    <row r="18" spans="1:10" s="12" customFormat="1" ht="15" customHeight="1" thickBot="1" x14ac:dyDescent="0.35">
      <c r="A18" s="175" t="s">
        <v>95</v>
      </c>
      <c r="B18" s="176"/>
      <c r="C18" s="176"/>
      <c r="D18" s="176"/>
      <c r="E18" s="176"/>
      <c r="F18" s="176"/>
      <c r="G18" s="176"/>
      <c r="H18" s="177"/>
    </row>
    <row r="19" spans="1:10" s="12" customFormat="1" ht="37.200000000000003" customHeight="1" thickBot="1" x14ac:dyDescent="0.35">
      <c r="A19" s="7">
        <v>12</v>
      </c>
      <c r="B19" s="71" t="s">
        <v>271</v>
      </c>
      <c r="C19" s="6">
        <v>81000</v>
      </c>
      <c r="D19" s="7">
        <v>0</v>
      </c>
      <c r="E19" s="6">
        <v>81000</v>
      </c>
      <c r="F19" s="7">
        <v>0</v>
      </c>
      <c r="G19" s="71" t="s">
        <v>273</v>
      </c>
      <c r="H19" s="7" t="s">
        <v>634</v>
      </c>
    </row>
    <row r="20" spans="1:10" s="12" customFormat="1" ht="28.8" customHeight="1" thickBot="1" x14ac:dyDescent="0.35">
      <c r="A20" s="7">
        <v>13</v>
      </c>
      <c r="B20" s="71" t="s">
        <v>284</v>
      </c>
      <c r="C20" s="6">
        <v>65400</v>
      </c>
      <c r="D20" s="7">
        <v>0</v>
      </c>
      <c r="E20" s="6">
        <v>65400</v>
      </c>
      <c r="F20" s="7">
        <v>0</v>
      </c>
      <c r="G20" s="71" t="s">
        <v>285</v>
      </c>
      <c r="H20" s="7" t="s">
        <v>634</v>
      </c>
    </row>
    <row r="21" spans="1:10" s="12" customFormat="1" ht="15" thickBot="1" x14ac:dyDescent="0.35">
      <c r="A21" s="175" t="s">
        <v>96</v>
      </c>
      <c r="B21" s="176"/>
      <c r="C21" s="176"/>
      <c r="D21" s="176"/>
      <c r="E21" s="176"/>
      <c r="F21" s="176"/>
      <c r="G21" s="176"/>
      <c r="H21" s="177"/>
    </row>
    <row r="22" spans="1:10" s="12" customFormat="1" ht="24.6" thickBot="1" x14ac:dyDescent="0.35">
      <c r="A22" s="7">
        <v>14</v>
      </c>
      <c r="B22" s="71" t="s">
        <v>141</v>
      </c>
      <c r="C22" s="6">
        <v>30500</v>
      </c>
      <c r="D22" s="7">
        <v>0</v>
      </c>
      <c r="E22" s="6">
        <v>30500</v>
      </c>
      <c r="F22" s="7">
        <v>0</v>
      </c>
      <c r="G22" s="72" t="s">
        <v>201</v>
      </c>
      <c r="H22" s="7" t="s">
        <v>634</v>
      </c>
    </row>
    <row r="23" spans="1:10" s="12" customFormat="1" ht="48.6" thickBot="1" x14ac:dyDescent="0.35">
      <c r="A23" s="7">
        <v>15</v>
      </c>
      <c r="B23" s="73" t="s">
        <v>182</v>
      </c>
      <c r="C23" s="6">
        <v>12200</v>
      </c>
      <c r="D23" s="7">
        <v>0</v>
      </c>
      <c r="E23" s="6">
        <v>12200</v>
      </c>
      <c r="F23" s="7">
        <v>0</v>
      </c>
      <c r="G23" s="73" t="s">
        <v>272</v>
      </c>
      <c r="H23" s="7">
        <v>2026</v>
      </c>
    </row>
    <row r="24" spans="1:10" s="12" customFormat="1" ht="15" thickBot="1" x14ac:dyDescent="0.35">
      <c r="A24" s="175" t="s">
        <v>100</v>
      </c>
      <c r="B24" s="176"/>
      <c r="C24" s="176"/>
      <c r="D24" s="176"/>
      <c r="E24" s="176"/>
      <c r="F24" s="176"/>
      <c r="G24" s="176"/>
      <c r="H24" s="177"/>
    </row>
    <row r="25" spans="1:10" s="74" customFormat="1" ht="24.6" thickBot="1" x14ac:dyDescent="0.35">
      <c r="A25" s="7">
        <v>16</v>
      </c>
      <c r="B25" s="73" t="s">
        <v>638</v>
      </c>
      <c r="C25" s="6">
        <v>5000</v>
      </c>
      <c r="D25" s="7">
        <v>0</v>
      </c>
      <c r="E25" s="6">
        <v>5000</v>
      </c>
      <c r="F25" s="7">
        <v>0</v>
      </c>
      <c r="G25" s="73" t="s">
        <v>639</v>
      </c>
      <c r="H25" s="7" t="s">
        <v>634</v>
      </c>
    </row>
    <row r="26" spans="1:10" s="12" customFormat="1" ht="15" thickBot="1" x14ac:dyDescent="0.35">
      <c r="A26" s="175" t="s">
        <v>98</v>
      </c>
      <c r="B26" s="176"/>
      <c r="C26" s="176"/>
      <c r="D26" s="176"/>
      <c r="E26" s="176"/>
      <c r="F26" s="176"/>
      <c r="G26" s="176"/>
      <c r="H26" s="177"/>
    </row>
    <row r="27" spans="1:10" s="12" customFormat="1" ht="25.8" customHeight="1" thickBot="1" x14ac:dyDescent="0.35">
      <c r="A27" s="7">
        <v>17</v>
      </c>
      <c r="B27" s="48" t="s">
        <v>143</v>
      </c>
      <c r="C27" s="6">
        <v>80900</v>
      </c>
      <c r="D27" s="7">
        <v>0</v>
      </c>
      <c r="E27" s="6">
        <v>80900</v>
      </c>
      <c r="F27" s="7">
        <v>0</v>
      </c>
      <c r="G27" s="48" t="s">
        <v>200</v>
      </c>
      <c r="H27" s="7" t="s">
        <v>634</v>
      </c>
      <c r="J27" s="20"/>
    </row>
    <row r="28" spans="1:10" s="12" customFormat="1" ht="25.8" customHeight="1" thickBot="1" x14ac:dyDescent="0.35">
      <c r="A28" s="7">
        <v>18</v>
      </c>
      <c r="B28" s="48" t="s">
        <v>281</v>
      </c>
      <c r="C28" s="6">
        <v>16000</v>
      </c>
      <c r="D28" s="7">
        <v>0</v>
      </c>
      <c r="E28" s="6">
        <v>16000</v>
      </c>
      <c r="F28" s="7">
        <v>0</v>
      </c>
      <c r="G28" s="48" t="s">
        <v>280</v>
      </c>
      <c r="H28" s="7" t="s">
        <v>634</v>
      </c>
      <c r="J28" s="20"/>
    </row>
    <row r="29" spans="1:10" s="74" customFormat="1" ht="24.6" thickBot="1" x14ac:dyDescent="0.35">
      <c r="A29" s="7">
        <v>19</v>
      </c>
      <c r="B29" s="73" t="s">
        <v>640</v>
      </c>
      <c r="C29" s="6">
        <v>70200</v>
      </c>
      <c r="D29" s="7">
        <v>0</v>
      </c>
      <c r="E29" s="6">
        <v>70200</v>
      </c>
      <c r="F29" s="7">
        <v>0</v>
      </c>
      <c r="G29" s="73" t="s">
        <v>641</v>
      </c>
      <c r="H29" s="7" t="s">
        <v>634</v>
      </c>
    </row>
    <row r="30" spans="1:10" s="12" customFormat="1" ht="15" thickBot="1" x14ac:dyDescent="0.35">
      <c r="A30" s="175" t="s">
        <v>99</v>
      </c>
      <c r="B30" s="176"/>
      <c r="C30" s="176"/>
      <c r="D30" s="176"/>
      <c r="E30" s="176"/>
      <c r="F30" s="176"/>
      <c r="G30" s="176"/>
      <c r="H30" s="177"/>
    </row>
    <row r="31" spans="1:10" s="12" customFormat="1" ht="15" thickBot="1" x14ac:dyDescent="0.35">
      <c r="A31" s="7">
        <v>20</v>
      </c>
      <c r="B31" s="48" t="s">
        <v>142</v>
      </c>
      <c r="C31" s="6">
        <v>9637</v>
      </c>
      <c r="D31" s="7">
        <v>0</v>
      </c>
      <c r="E31" s="6">
        <v>9637</v>
      </c>
      <c r="F31" s="7">
        <v>0</v>
      </c>
      <c r="G31" s="70" t="s">
        <v>199</v>
      </c>
      <c r="H31" s="7">
        <v>2026</v>
      </c>
      <c r="J31" s="20"/>
    </row>
    <row r="32" spans="1:10" s="12" customFormat="1" ht="25.8" customHeight="1" thickBot="1" x14ac:dyDescent="0.35">
      <c r="A32" s="7">
        <v>21</v>
      </c>
      <c r="B32" s="48" t="s">
        <v>282</v>
      </c>
      <c r="C32" s="6">
        <v>56000</v>
      </c>
      <c r="D32" s="7">
        <v>0</v>
      </c>
      <c r="E32" s="6">
        <v>56000</v>
      </c>
      <c r="F32" s="7">
        <v>0</v>
      </c>
      <c r="G32" s="48" t="s">
        <v>283</v>
      </c>
      <c r="H32" s="7" t="s">
        <v>634</v>
      </c>
      <c r="J32" s="20"/>
    </row>
    <row r="33" spans="1:10" s="74" customFormat="1" ht="24.6" thickBot="1" x14ac:dyDescent="0.35">
      <c r="A33" s="7">
        <v>22</v>
      </c>
      <c r="B33" s="73" t="s">
        <v>642</v>
      </c>
      <c r="C33" s="6">
        <v>124000</v>
      </c>
      <c r="D33" s="7">
        <v>0</v>
      </c>
      <c r="E33" s="6">
        <v>124000</v>
      </c>
      <c r="F33" s="7">
        <v>0</v>
      </c>
      <c r="G33" s="73" t="s">
        <v>643</v>
      </c>
      <c r="H33" s="7" t="s">
        <v>634</v>
      </c>
    </row>
    <row r="34" spans="1:10" s="12" customFormat="1" ht="15" thickBot="1" x14ac:dyDescent="0.35">
      <c r="A34" s="175" t="s">
        <v>103</v>
      </c>
      <c r="B34" s="176"/>
      <c r="C34" s="176"/>
      <c r="D34" s="176"/>
      <c r="E34" s="176"/>
      <c r="F34" s="176"/>
      <c r="G34" s="176"/>
      <c r="H34" s="177"/>
    </row>
    <row r="35" spans="1:10" s="12" customFormat="1" ht="15" thickBot="1" x14ac:dyDescent="0.35">
      <c r="A35" s="7">
        <v>23</v>
      </c>
      <c r="B35" s="48" t="s">
        <v>183</v>
      </c>
      <c r="C35" s="6">
        <v>99000</v>
      </c>
      <c r="D35" s="7">
        <v>0</v>
      </c>
      <c r="E35" s="6">
        <v>99000</v>
      </c>
      <c r="F35" s="7">
        <v>0</v>
      </c>
      <c r="G35" s="71" t="s">
        <v>189</v>
      </c>
      <c r="H35" s="7" t="s">
        <v>634</v>
      </c>
    </row>
    <row r="36" spans="1:10" s="12" customFormat="1" ht="25.8" customHeight="1" thickBot="1" x14ac:dyDescent="0.35">
      <c r="A36" s="7">
        <v>24</v>
      </c>
      <c r="B36" s="48" t="s">
        <v>286</v>
      </c>
      <c r="C36" s="6">
        <v>21000</v>
      </c>
      <c r="D36" s="7">
        <v>0</v>
      </c>
      <c r="E36" s="6">
        <v>21000</v>
      </c>
      <c r="F36" s="7">
        <v>0</v>
      </c>
      <c r="G36" s="48" t="s">
        <v>287</v>
      </c>
      <c r="H36" s="7" t="s">
        <v>634</v>
      </c>
      <c r="J36" s="20"/>
    </row>
  </sheetData>
  <mergeCells count="15">
    <mergeCell ref="A26:H26"/>
    <mergeCell ref="A34:H34"/>
    <mergeCell ref="A30:H30"/>
    <mergeCell ref="H1:H2"/>
    <mergeCell ref="A21:H21"/>
    <mergeCell ref="A6:H6"/>
    <mergeCell ref="A11:H11"/>
    <mergeCell ref="A14:H14"/>
    <mergeCell ref="A1:A2"/>
    <mergeCell ref="B1:B2"/>
    <mergeCell ref="C1:C2"/>
    <mergeCell ref="D1:F1"/>
    <mergeCell ref="G1:G2"/>
    <mergeCell ref="A18:H18"/>
    <mergeCell ref="A24:H24"/>
  </mergeCells>
  <pageMargins left="0.25" right="0.25" top="0.75" bottom="0.75" header="0.3" footer="0.3"/>
  <pageSetup paperSize="8"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9312F-B10C-4D81-BFAF-BCE265D34908}">
  <dimension ref="A1:F135"/>
  <sheetViews>
    <sheetView view="pageBreakPreview" topLeftCell="A59" zoomScaleNormal="100" zoomScaleSheetLayoutView="100" workbookViewId="0">
      <selection activeCell="C67" sqref="C67"/>
    </sheetView>
  </sheetViews>
  <sheetFormatPr defaultRowHeight="14.4" x14ac:dyDescent="0.3"/>
  <cols>
    <col min="1" max="1" width="8.88671875" style="12"/>
    <col min="2" max="2" width="29.6640625" style="12" customWidth="1"/>
    <col min="3" max="3" width="63.77734375" style="12" customWidth="1"/>
    <col min="4" max="4" width="20" style="12" customWidth="1"/>
    <col min="5" max="5" width="14.21875" style="12" customWidth="1"/>
    <col min="6" max="6" width="25.6640625" style="12" customWidth="1"/>
  </cols>
  <sheetData>
    <row r="1" spans="1:6" ht="42" customHeight="1" thickBot="1" x14ac:dyDescent="0.35">
      <c r="A1" s="79" t="s">
        <v>306</v>
      </c>
      <c r="B1" s="80" t="s">
        <v>307</v>
      </c>
      <c r="C1" s="80" t="s">
        <v>308</v>
      </c>
      <c r="D1" s="80" t="s">
        <v>309</v>
      </c>
      <c r="E1" s="80" t="s">
        <v>310</v>
      </c>
      <c r="F1" s="80" t="s">
        <v>311</v>
      </c>
    </row>
    <row r="2" spans="1:6" ht="18.600000000000001" customHeight="1" thickBot="1" x14ac:dyDescent="0.35">
      <c r="A2" s="193" t="s">
        <v>312</v>
      </c>
      <c r="B2" s="194"/>
      <c r="C2" s="194"/>
      <c r="D2" s="194"/>
      <c r="E2" s="194"/>
      <c r="F2" s="195"/>
    </row>
    <row r="3" spans="1:6" ht="17.399999999999999" customHeight="1" x14ac:dyDescent="0.3">
      <c r="A3" s="196" t="s">
        <v>8</v>
      </c>
      <c r="B3" s="197"/>
      <c r="C3" s="197"/>
      <c r="D3" s="197"/>
      <c r="E3" s="197"/>
      <c r="F3" s="198"/>
    </row>
    <row r="4" spans="1:6" ht="19.2" customHeight="1" thickBot="1" x14ac:dyDescent="0.35">
      <c r="A4" s="199" t="s">
        <v>313</v>
      </c>
      <c r="B4" s="200"/>
      <c r="C4" s="200"/>
      <c r="D4" s="200"/>
      <c r="E4" s="200"/>
      <c r="F4" s="201"/>
    </row>
    <row r="5" spans="1:6" ht="118.8" customHeight="1" thickBot="1" x14ac:dyDescent="0.35">
      <c r="A5" s="81" t="s">
        <v>10</v>
      </c>
      <c r="B5" s="82" t="s">
        <v>314</v>
      </c>
      <c r="C5" s="83" t="s">
        <v>315</v>
      </c>
      <c r="D5" s="84" t="s">
        <v>316</v>
      </c>
      <c r="E5" s="84" t="s">
        <v>317</v>
      </c>
      <c r="F5" s="84" t="s">
        <v>318</v>
      </c>
    </row>
    <row r="6" spans="1:6" ht="114" customHeight="1" thickBot="1" x14ac:dyDescent="0.35">
      <c r="A6" s="85" t="s">
        <v>12</v>
      </c>
      <c r="B6" s="86" t="s">
        <v>319</v>
      </c>
      <c r="C6" s="87" t="s">
        <v>320</v>
      </c>
      <c r="D6" s="88" t="s">
        <v>321</v>
      </c>
      <c r="E6" s="88" t="s">
        <v>317</v>
      </c>
      <c r="F6" s="88" t="s">
        <v>322</v>
      </c>
    </row>
    <row r="7" spans="1:6" ht="111.6" customHeight="1" thickBot="1" x14ac:dyDescent="0.35">
      <c r="A7" s="85" t="s">
        <v>323</v>
      </c>
      <c r="B7" s="86" t="s">
        <v>324</v>
      </c>
      <c r="C7" s="87" t="s">
        <v>325</v>
      </c>
      <c r="D7" s="88" t="s">
        <v>326</v>
      </c>
      <c r="E7" s="88" t="s">
        <v>327</v>
      </c>
      <c r="F7" s="88" t="s">
        <v>322</v>
      </c>
    </row>
    <row r="8" spans="1:6" ht="76.2" customHeight="1" thickBot="1" x14ac:dyDescent="0.35">
      <c r="A8" s="81" t="s">
        <v>328</v>
      </c>
      <c r="B8" s="82" t="s">
        <v>329</v>
      </c>
      <c r="C8" s="83" t="s">
        <v>330</v>
      </c>
      <c r="D8" s="84" t="s">
        <v>316</v>
      </c>
      <c r="E8" s="84" t="s">
        <v>331</v>
      </c>
      <c r="F8" s="84" t="s">
        <v>332</v>
      </c>
    </row>
    <row r="9" spans="1:6" ht="126.6" customHeight="1" thickBot="1" x14ac:dyDescent="0.35">
      <c r="A9" s="85" t="s">
        <v>333</v>
      </c>
      <c r="B9" s="86" t="s">
        <v>334</v>
      </c>
      <c r="C9" s="87" t="s">
        <v>335</v>
      </c>
      <c r="D9" s="88" t="s">
        <v>336</v>
      </c>
      <c r="E9" s="88" t="s">
        <v>331</v>
      </c>
      <c r="F9" s="88" t="s">
        <v>322</v>
      </c>
    </row>
    <row r="10" spans="1:6" ht="135.6" customHeight="1" thickBot="1" x14ac:dyDescent="0.35">
      <c r="A10" s="85" t="s">
        <v>337</v>
      </c>
      <c r="B10" s="86" t="s">
        <v>338</v>
      </c>
      <c r="C10" s="87" t="s">
        <v>339</v>
      </c>
      <c r="D10" s="88" t="s">
        <v>340</v>
      </c>
      <c r="E10" s="88" t="s">
        <v>327</v>
      </c>
      <c r="F10" s="88" t="s">
        <v>332</v>
      </c>
    </row>
    <row r="11" spans="1:6" ht="72.599999999999994" thickBot="1" x14ac:dyDescent="0.35">
      <c r="A11" s="81" t="s">
        <v>14</v>
      </c>
      <c r="B11" s="82" t="s">
        <v>341</v>
      </c>
      <c r="C11" s="83" t="s">
        <v>342</v>
      </c>
      <c r="D11" s="84" t="s">
        <v>343</v>
      </c>
      <c r="E11" s="84" t="s">
        <v>331</v>
      </c>
      <c r="F11" s="84" t="s">
        <v>322</v>
      </c>
    </row>
    <row r="12" spans="1:6" ht="88.2" customHeight="1" thickBot="1" x14ac:dyDescent="0.35">
      <c r="A12" s="85" t="s">
        <v>344</v>
      </c>
      <c r="B12" s="86" t="s">
        <v>345</v>
      </c>
      <c r="C12" s="87" t="s">
        <v>346</v>
      </c>
      <c r="D12" s="88" t="s">
        <v>347</v>
      </c>
      <c r="E12" s="88" t="s">
        <v>327</v>
      </c>
      <c r="F12" s="88" t="s">
        <v>322</v>
      </c>
    </row>
    <row r="13" spans="1:6" ht="20.399999999999999" customHeight="1" thickBot="1" x14ac:dyDescent="0.35">
      <c r="A13" s="190" t="s">
        <v>348</v>
      </c>
      <c r="B13" s="191"/>
      <c r="C13" s="191"/>
      <c r="D13" s="191"/>
      <c r="E13" s="191"/>
      <c r="F13" s="192"/>
    </row>
    <row r="14" spans="1:6" ht="132" customHeight="1" thickBot="1" x14ac:dyDescent="0.35">
      <c r="A14" s="81" t="s">
        <v>349</v>
      </c>
      <c r="B14" s="82" t="s">
        <v>350</v>
      </c>
      <c r="C14" s="83" t="s">
        <v>351</v>
      </c>
      <c r="D14" s="84" t="s">
        <v>352</v>
      </c>
      <c r="E14" s="84" t="s">
        <v>327</v>
      </c>
      <c r="F14" s="84" t="s">
        <v>322</v>
      </c>
    </row>
    <row r="15" spans="1:6" ht="19.8" customHeight="1" x14ac:dyDescent="0.3">
      <c r="A15" s="196" t="s">
        <v>16</v>
      </c>
      <c r="B15" s="197"/>
      <c r="C15" s="197"/>
      <c r="D15" s="197"/>
      <c r="E15" s="197"/>
      <c r="F15" s="198"/>
    </row>
    <row r="16" spans="1:6" ht="18" customHeight="1" thickBot="1" x14ac:dyDescent="0.35">
      <c r="A16" s="199" t="s">
        <v>353</v>
      </c>
      <c r="B16" s="200"/>
      <c r="C16" s="200"/>
      <c r="D16" s="200"/>
      <c r="E16" s="200"/>
      <c r="F16" s="201"/>
    </row>
    <row r="17" spans="1:6" ht="75" customHeight="1" thickBot="1" x14ac:dyDescent="0.35">
      <c r="A17" s="202" t="s">
        <v>354</v>
      </c>
      <c r="B17" s="204" t="s">
        <v>355</v>
      </c>
      <c r="C17" s="206" t="s">
        <v>356</v>
      </c>
      <c r="D17" s="92" t="s">
        <v>357</v>
      </c>
      <c r="E17" s="208" t="s">
        <v>317</v>
      </c>
      <c r="F17" s="208" t="s">
        <v>358</v>
      </c>
    </row>
    <row r="18" spans="1:6" ht="47.4" customHeight="1" thickBot="1" x14ac:dyDescent="0.35">
      <c r="A18" s="203"/>
      <c r="B18" s="205"/>
      <c r="C18" s="207"/>
      <c r="D18" s="88" t="s">
        <v>35</v>
      </c>
      <c r="E18" s="209"/>
      <c r="F18" s="209"/>
    </row>
    <row r="19" spans="1:6" ht="58.2" thickBot="1" x14ac:dyDescent="0.35">
      <c r="A19" s="85" t="s">
        <v>21</v>
      </c>
      <c r="B19" s="86" t="s">
        <v>359</v>
      </c>
      <c r="C19" s="87" t="s">
        <v>360</v>
      </c>
      <c r="D19" s="88" t="s">
        <v>361</v>
      </c>
      <c r="E19" s="88" t="s">
        <v>317</v>
      </c>
      <c r="F19" s="88" t="s">
        <v>362</v>
      </c>
    </row>
    <row r="20" spans="1:6" ht="17.399999999999999" customHeight="1" thickBot="1" x14ac:dyDescent="0.35">
      <c r="A20" s="190" t="s">
        <v>363</v>
      </c>
      <c r="B20" s="191"/>
      <c r="C20" s="191"/>
      <c r="D20" s="191"/>
      <c r="E20" s="191"/>
      <c r="F20" s="192"/>
    </row>
    <row r="21" spans="1:6" ht="43.8" thickBot="1" x14ac:dyDescent="0.35">
      <c r="A21" s="81" t="s">
        <v>364</v>
      </c>
      <c r="B21" s="82" t="s">
        <v>365</v>
      </c>
      <c r="C21" s="83" t="s">
        <v>366</v>
      </c>
      <c r="D21" s="84" t="s">
        <v>367</v>
      </c>
      <c r="E21" s="84" t="s">
        <v>317</v>
      </c>
      <c r="F21" s="84" t="s">
        <v>362</v>
      </c>
    </row>
    <row r="22" spans="1:6" ht="81" customHeight="1" thickBot="1" x14ac:dyDescent="0.35">
      <c r="A22" s="85" t="s">
        <v>368</v>
      </c>
      <c r="B22" s="86" t="s">
        <v>369</v>
      </c>
      <c r="C22" s="87" t="s">
        <v>370</v>
      </c>
      <c r="D22" s="88" t="s">
        <v>367</v>
      </c>
      <c r="E22" s="88" t="s">
        <v>327</v>
      </c>
      <c r="F22" s="88" t="s">
        <v>362</v>
      </c>
    </row>
    <row r="23" spans="1:6" ht="71.400000000000006" customHeight="1" thickBot="1" x14ac:dyDescent="0.35">
      <c r="A23" s="81" t="s">
        <v>371</v>
      </c>
      <c r="B23" s="82" t="s">
        <v>372</v>
      </c>
      <c r="C23" s="83" t="s">
        <v>373</v>
      </c>
      <c r="D23" s="84" t="s">
        <v>367</v>
      </c>
      <c r="E23" s="84" t="s">
        <v>327</v>
      </c>
      <c r="F23" s="84" t="s">
        <v>362</v>
      </c>
    </row>
    <row r="24" spans="1:6" ht="72.599999999999994" thickBot="1" x14ac:dyDescent="0.35">
      <c r="A24" s="85" t="s">
        <v>374</v>
      </c>
      <c r="B24" s="86" t="s">
        <v>375</v>
      </c>
      <c r="C24" s="87" t="s">
        <v>376</v>
      </c>
      <c r="D24" s="88" t="s">
        <v>377</v>
      </c>
      <c r="E24" s="88" t="s">
        <v>317</v>
      </c>
      <c r="F24" s="88" t="s">
        <v>362</v>
      </c>
    </row>
    <row r="25" spans="1:6" ht="19.8" customHeight="1" x14ac:dyDescent="0.3">
      <c r="A25" s="196" t="s">
        <v>23</v>
      </c>
      <c r="B25" s="197"/>
      <c r="C25" s="197"/>
      <c r="D25" s="197"/>
      <c r="E25" s="197"/>
      <c r="F25" s="198"/>
    </row>
    <row r="26" spans="1:6" ht="19.2" customHeight="1" thickBot="1" x14ac:dyDescent="0.35">
      <c r="A26" s="199" t="s">
        <v>378</v>
      </c>
      <c r="B26" s="200"/>
      <c r="C26" s="200"/>
      <c r="D26" s="200"/>
      <c r="E26" s="200"/>
      <c r="F26" s="201"/>
    </row>
    <row r="27" spans="1:6" ht="93.6" customHeight="1" thickBot="1" x14ac:dyDescent="0.35">
      <c r="A27" s="81" t="s">
        <v>106</v>
      </c>
      <c r="B27" s="82" t="s">
        <v>105</v>
      </c>
      <c r="C27" s="83" t="s">
        <v>379</v>
      </c>
      <c r="D27" s="84" t="s">
        <v>192</v>
      </c>
      <c r="E27" s="84" t="s">
        <v>317</v>
      </c>
      <c r="F27" s="84" t="s">
        <v>358</v>
      </c>
    </row>
    <row r="28" spans="1:6" ht="27" customHeight="1" thickBot="1" x14ac:dyDescent="0.35">
      <c r="A28" s="202" t="s">
        <v>24</v>
      </c>
      <c r="B28" s="204" t="s">
        <v>380</v>
      </c>
      <c r="C28" s="206" t="s">
        <v>381</v>
      </c>
      <c r="D28" s="92" t="s">
        <v>382</v>
      </c>
      <c r="E28" s="208" t="s">
        <v>317</v>
      </c>
      <c r="F28" s="208" t="s">
        <v>362</v>
      </c>
    </row>
    <row r="29" spans="1:6" ht="15" thickBot="1" x14ac:dyDescent="0.35">
      <c r="A29" s="203"/>
      <c r="B29" s="205"/>
      <c r="C29" s="207"/>
      <c r="D29" s="88" t="s">
        <v>383</v>
      </c>
      <c r="E29" s="209"/>
      <c r="F29" s="209"/>
    </row>
    <row r="30" spans="1:6" ht="18.600000000000001" customHeight="1" thickBot="1" x14ac:dyDescent="0.35">
      <c r="A30" s="190" t="s">
        <v>384</v>
      </c>
      <c r="B30" s="191"/>
      <c r="C30" s="191"/>
      <c r="D30" s="191"/>
      <c r="E30" s="191"/>
      <c r="F30" s="192"/>
    </row>
    <row r="31" spans="1:6" ht="79.2" customHeight="1" thickBot="1" x14ac:dyDescent="0.35">
      <c r="A31" s="81" t="s">
        <v>385</v>
      </c>
      <c r="B31" s="82" t="s">
        <v>386</v>
      </c>
      <c r="C31" s="83" t="s">
        <v>387</v>
      </c>
      <c r="D31" s="84" t="s">
        <v>388</v>
      </c>
      <c r="E31" s="84" t="s">
        <v>327</v>
      </c>
      <c r="F31" s="84" t="s">
        <v>362</v>
      </c>
    </row>
    <row r="32" spans="1:6" ht="17.399999999999999" customHeight="1" x14ac:dyDescent="0.3">
      <c r="A32" s="196" t="s">
        <v>25</v>
      </c>
      <c r="B32" s="197"/>
      <c r="C32" s="197"/>
      <c r="D32" s="197"/>
      <c r="E32" s="197"/>
      <c r="F32" s="198"/>
    </row>
    <row r="33" spans="1:6" ht="18" customHeight="1" thickBot="1" x14ac:dyDescent="0.35">
      <c r="A33" s="199" t="s">
        <v>389</v>
      </c>
      <c r="B33" s="200"/>
      <c r="C33" s="200"/>
      <c r="D33" s="200"/>
      <c r="E33" s="200"/>
      <c r="F33" s="201"/>
    </row>
    <row r="34" spans="1:6" ht="48.6" customHeight="1" thickBot="1" x14ac:dyDescent="0.35">
      <c r="A34" s="81" t="s">
        <v>27</v>
      </c>
      <c r="B34" s="82" t="s">
        <v>390</v>
      </c>
      <c r="C34" s="83" t="s">
        <v>391</v>
      </c>
      <c r="D34" s="84" t="s">
        <v>26</v>
      </c>
      <c r="E34" s="84" t="s">
        <v>392</v>
      </c>
      <c r="F34" s="84" t="s">
        <v>358</v>
      </c>
    </row>
    <row r="35" spans="1:6" ht="70.8" customHeight="1" thickBot="1" x14ac:dyDescent="0.35">
      <c r="A35" s="85" t="s">
        <v>393</v>
      </c>
      <c r="B35" s="86" t="s">
        <v>394</v>
      </c>
      <c r="C35" s="87" t="s">
        <v>395</v>
      </c>
      <c r="D35" s="88" t="s">
        <v>26</v>
      </c>
      <c r="E35" s="88" t="s">
        <v>327</v>
      </c>
      <c r="F35" s="88" t="s">
        <v>396</v>
      </c>
    </row>
    <row r="36" spans="1:6" ht="75.599999999999994" customHeight="1" thickBot="1" x14ac:dyDescent="0.35">
      <c r="A36" s="85" t="s">
        <v>397</v>
      </c>
      <c r="B36" s="86" t="s">
        <v>398</v>
      </c>
      <c r="C36" s="94" t="s">
        <v>628</v>
      </c>
      <c r="D36" s="88" t="s">
        <v>399</v>
      </c>
      <c r="E36" s="88" t="s">
        <v>317</v>
      </c>
      <c r="F36" s="88" t="s">
        <v>318</v>
      </c>
    </row>
    <row r="37" spans="1:6" ht="19.2" customHeight="1" thickBot="1" x14ac:dyDescent="0.35">
      <c r="A37" s="190" t="s">
        <v>400</v>
      </c>
      <c r="B37" s="191"/>
      <c r="C37" s="191"/>
      <c r="D37" s="191"/>
      <c r="E37" s="191"/>
      <c r="F37" s="192"/>
    </row>
    <row r="38" spans="1:6" ht="87" thickBot="1" x14ac:dyDescent="0.35">
      <c r="A38" s="81" t="s">
        <v>145</v>
      </c>
      <c r="B38" s="82" t="s">
        <v>144</v>
      </c>
      <c r="C38" s="83" t="s">
        <v>401</v>
      </c>
      <c r="D38" s="84" t="s">
        <v>402</v>
      </c>
      <c r="E38" s="84" t="s">
        <v>317</v>
      </c>
      <c r="F38" s="84" t="s">
        <v>358</v>
      </c>
    </row>
    <row r="39" spans="1:6" ht="63.6" customHeight="1" thickBot="1" x14ac:dyDescent="0.35">
      <c r="A39" s="85" t="s">
        <v>110</v>
      </c>
      <c r="B39" s="86" t="s">
        <v>28</v>
      </c>
      <c r="C39" s="87" t="s">
        <v>403</v>
      </c>
      <c r="D39" s="88" t="s">
        <v>172</v>
      </c>
      <c r="E39" s="88" t="s">
        <v>317</v>
      </c>
      <c r="F39" s="88" t="s">
        <v>318</v>
      </c>
    </row>
    <row r="40" spans="1:6" ht="19.8" customHeight="1" thickBot="1" x14ac:dyDescent="0.35">
      <c r="A40" s="210" t="s">
        <v>404</v>
      </c>
      <c r="B40" s="211"/>
      <c r="C40" s="211"/>
      <c r="D40" s="211"/>
      <c r="E40" s="211"/>
      <c r="F40" s="212"/>
    </row>
    <row r="41" spans="1:6" ht="21" customHeight="1" thickBot="1" x14ac:dyDescent="0.35">
      <c r="A41" s="196" t="s">
        <v>30</v>
      </c>
      <c r="B41" s="197"/>
      <c r="C41" s="197"/>
      <c r="D41" s="197"/>
      <c r="E41" s="197"/>
      <c r="F41" s="198"/>
    </row>
    <row r="42" spans="1:6" ht="19.8" customHeight="1" thickBot="1" x14ac:dyDescent="0.35">
      <c r="A42" s="190" t="s">
        <v>405</v>
      </c>
      <c r="B42" s="191"/>
      <c r="C42" s="191"/>
      <c r="D42" s="191"/>
      <c r="E42" s="191"/>
      <c r="F42" s="192"/>
    </row>
    <row r="43" spans="1:6" ht="58.2" thickBot="1" x14ac:dyDescent="0.35">
      <c r="A43" s="81" t="s">
        <v>32</v>
      </c>
      <c r="B43" s="82" t="s">
        <v>406</v>
      </c>
      <c r="C43" s="83" t="s">
        <v>407</v>
      </c>
      <c r="D43" s="84" t="s">
        <v>408</v>
      </c>
      <c r="E43" s="84" t="s">
        <v>317</v>
      </c>
      <c r="F43" s="84" t="s">
        <v>362</v>
      </c>
    </row>
    <row r="44" spans="1:6" ht="43.8" thickBot="1" x14ac:dyDescent="0.35">
      <c r="A44" s="85" t="s">
        <v>157</v>
      </c>
      <c r="B44" s="86" t="s">
        <v>158</v>
      </c>
      <c r="C44" s="87" t="s">
        <v>409</v>
      </c>
      <c r="D44" s="88" t="s">
        <v>410</v>
      </c>
      <c r="E44" s="88" t="s">
        <v>327</v>
      </c>
      <c r="F44" s="88" t="s">
        <v>362</v>
      </c>
    </row>
    <row r="45" spans="1:6" ht="18.600000000000001" customHeight="1" thickBot="1" x14ac:dyDescent="0.35">
      <c r="A45" s="196" t="s">
        <v>34</v>
      </c>
      <c r="B45" s="197"/>
      <c r="C45" s="197"/>
      <c r="D45" s="197"/>
      <c r="E45" s="197"/>
      <c r="F45" s="198"/>
    </row>
    <row r="46" spans="1:6" ht="19.8" customHeight="1" thickBot="1" x14ac:dyDescent="0.35">
      <c r="A46" s="190" t="s">
        <v>411</v>
      </c>
      <c r="B46" s="191"/>
      <c r="C46" s="191"/>
      <c r="D46" s="191"/>
      <c r="E46" s="191"/>
      <c r="F46" s="192"/>
    </row>
    <row r="47" spans="1:6" ht="29.4" thickBot="1" x14ac:dyDescent="0.35">
      <c r="A47" s="81" t="s">
        <v>412</v>
      </c>
      <c r="B47" s="82" t="s">
        <v>413</v>
      </c>
      <c r="C47" s="83" t="s">
        <v>414</v>
      </c>
      <c r="D47" s="84" t="s">
        <v>35</v>
      </c>
      <c r="E47" s="84" t="s">
        <v>317</v>
      </c>
      <c r="F47" s="84" t="s">
        <v>358</v>
      </c>
    </row>
    <row r="48" spans="1:6" ht="29.4" thickBot="1" x14ac:dyDescent="0.35">
      <c r="A48" s="85" t="s">
        <v>415</v>
      </c>
      <c r="B48" s="86" t="s">
        <v>416</v>
      </c>
      <c r="C48" s="87" t="s">
        <v>417</v>
      </c>
      <c r="D48" s="88" t="s">
        <v>35</v>
      </c>
      <c r="E48" s="88" t="s">
        <v>317</v>
      </c>
      <c r="F48" s="88" t="s">
        <v>362</v>
      </c>
    </row>
    <row r="49" spans="1:6" ht="52.8" customHeight="1" thickBot="1" x14ac:dyDescent="0.35">
      <c r="A49" s="85" t="s">
        <v>418</v>
      </c>
      <c r="B49" s="86" t="s">
        <v>419</v>
      </c>
      <c r="C49" s="87" t="s">
        <v>420</v>
      </c>
      <c r="D49" s="88" t="s">
        <v>35</v>
      </c>
      <c r="E49" s="88" t="s">
        <v>317</v>
      </c>
      <c r="F49" s="88" t="s">
        <v>362</v>
      </c>
    </row>
    <row r="50" spans="1:6" ht="64.2" customHeight="1" thickBot="1" x14ac:dyDescent="0.35">
      <c r="A50" s="81" t="s">
        <v>111</v>
      </c>
      <c r="B50" s="82" t="s">
        <v>421</v>
      </c>
      <c r="C50" s="83" t="s">
        <v>422</v>
      </c>
      <c r="D50" s="84" t="s">
        <v>168</v>
      </c>
      <c r="E50" s="84" t="s">
        <v>317</v>
      </c>
      <c r="F50" s="84" t="s">
        <v>358</v>
      </c>
    </row>
    <row r="51" spans="1:6" ht="18" customHeight="1" thickBot="1" x14ac:dyDescent="0.35">
      <c r="A51" s="190" t="s">
        <v>423</v>
      </c>
      <c r="B51" s="191"/>
      <c r="C51" s="191"/>
      <c r="D51" s="191"/>
      <c r="E51" s="191"/>
      <c r="F51" s="192"/>
    </row>
    <row r="52" spans="1:6" ht="79.8" customHeight="1" thickBot="1" x14ac:dyDescent="0.35">
      <c r="A52" s="81" t="s">
        <v>424</v>
      </c>
      <c r="B52" s="82" t="s">
        <v>425</v>
      </c>
      <c r="C52" s="83" t="s">
        <v>426</v>
      </c>
      <c r="D52" s="84" t="s">
        <v>35</v>
      </c>
      <c r="E52" s="84" t="s">
        <v>327</v>
      </c>
      <c r="F52" s="84" t="s">
        <v>358</v>
      </c>
    </row>
    <row r="53" spans="1:6" ht="72.599999999999994" thickBot="1" x14ac:dyDescent="0.35">
      <c r="A53" s="85" t="s">
        <v>427</v>
      </c>
      <c r="B53" s="86" t="s">
        <v>159</v>
      </c>
      <c r="C53" s="87" t="s">
        <v>428</v>
      </c>
      <c r="D53" s="88" t="s">
        <v>169</v>
      </c>
      <c r="E53" s="88" t="s">
        <v>317</v>
      </c>
      <c r="F53" s="88" t="s">
        <v>358</v>
      </c>
    </row>
    <row r="54" spans="1:6" ht="43.8" thickBot="1" x14ac:dyDescent="0.35">
      <c r="A54" s="89" t="s">
        <v>129</v>
      </c>
      <c r="B54" s="95" t="s">
        <v>429</v>
      </c>
      <c r="C54" s="91" t="s">
        <v>430</v>
      </c>
      <c r="D54" s="93" t="s">
        <v>35</v>
      </c>
      <c r="E54" s="93" t="s">
        <v>327</v>
      </c>
      <c r="F54" s="93" t="s">
        <v>362</v>
      </c>
    </row>
    <row r="55" spans="1:6" ht="17.399999999999999" customHeight="1" x14ac:dyDescent="0.3">
      <c r="A55" s="196" t="s">
        <v>40</v>
      </c>
      <c r="B55" s="197"/>
      <c r="C55" s="197"/>
      <c r="D55" s="197"/>
      <c r="E55" s="197"/>
      <c r="F55" s="198"/>
    </row>
    <row r="56" spans="1:6" ht="17.399999999999999" customHeight="1" thickBot="1" x14ac:dyDescent="0.35">
      <c r="A56" s="199" t="s">
        <v>431</v>
      </c>
      <c r="B56" s="200"/>
      <c r="C56" s="200"/>
      <c r="D56" s="200"/>
      <c r="E56" s="200"/>
      <c r="F56" s="201"/>
    </row>
    <row r="57" spans="1:6" ht="93.6" customHeight="1" thickBot="1" x14ac:dyDescent="0.35">
      <c r="A57" s="81" t="s">
        <v>42</v>
      </c>
      <c r="B57" s="82" t="s">
        <v>432</v>
      </c>
      <c r="C57" s="83" t="s">
        <v>433</v>
      </c>
      <c r="D57" s="84" t="s">
        <v>434</v>
      </c>
      <c r="E57" s="84" t="s">
        <v>317</v>
      </c>
      <c r="F57" s="84" t="s">
        <v>358</v>
      </c>
    </row>
    <row r="58" spans="1:6" ht="29.4" thickBot="1" x14ac:dyDescent="0.35">
      <c r="A58" s="85" t="s">
        <v>435</v>
      </c>
      <c r="B58" s="86" t="s">
        <v>436</v>
      </c>
      <c r="C58" s="87" t="s">
        <v>437</v>
      </c>
      <c r="D58" s="88" t="s">
        <v>434</v>
      </c>
      <c r="E58" s="88" t="s">
        <v>317</v>
      </c>
      <c r="F58" s="88" t="s">
        <v>358</v>
      </c>
    </row>
    <row r="59" spans="1:6" ht="180" customHeight="1" thickBot="1" x14ac:dyDescent="0.35">
      <c r="A59" s="85" t="s">
        <v>44</v>
      </c>
      <c r="B59" s="86" t="s">
        <v>438</v>
      </c>
      <c r="C59" s="87" t="s">
        <v>439</v>
      </c>
      <c r="D59" s="88" t="s">
        <v>35</v>
      </c>
      <c r="E59" s="88" t="s">
        <v>327</v>
      </c>
      <c r="F59" s="88" t="s">
        <v>318</v>
      </c>
    </row>
    <row r="60" spans="1:6" ht="18" customHeight="1" x14ac:dyDescent="0.3">
      <c r="A60" s="196" t="s">
        <v>45</v>
      </c>
      <c r="B60" s="197"/>
      <c r="C60" s="197"/>
      <c r="D60" s="197"/>
      <c r="E60" s="197"/>
      <c r="F60" s="198"/>
    </row>
    <row r="61" spans="1:6" ht="18" customHeight="1" thickBot="1" x14ac:dyDescent="0.35">
      <c r="A61" s="199" t="s">
        <v>440</v>
      </c>
      <c r="B61" s="200"/>
      <c r="C61" s="200"/>
      <c r="D61" s="200"/>
      <c r="E61" s="200"/>
      <c r="F61" s="201"/>
    </row>
    <row r="62" spans="1:6" ht="93.6" customHeight="1" thickBot="1" x14ac:dyDescent="0.35">
      <c r="A62" s="81" t="s">
        <v>47</v>
      </c>
      <c r="B62" s="82" t="s">
        <v>441</v>
      </c>
      <c r="C62" s="83" t="s">
        <v>442</v>
      </c>
      <c r="D62" s="84" t="s">
        <v>35</v>
      </c>
      <c r="E62" s="84" t="s">
        <v>317</v>
      </c>
      <c r="F62" s="84" t="s">
        <v>362</v>
      </c>
    </row>
    <row r="63" spans="1:6" ht="66.599999999999994" customHeight="1" thickBot="1" x14ac:dyDescent="0.35">
      <c r="A63" s="85" t="s">
        <v>443</v>
      </c>
      <c r="B63" s="86" t="s">
        <v>444</v>
      </c>
      <c r="C63" s="87" t="s">
        <v>445</v>
      </c>
      <c r="D63" s="88" t="s">
        <v>35</v>
      </c>
      <c r="E63" s="88" t="s">
        <v>327</v>
      </c>
      <c r="F63" s="88" t="s">
        <v>362</v>
      </c>
    </row>
    <row r="64" spans="1:6" ht="43.8" thickBot="1" x14ac:dyDescent="0.35">
      <c r="A64" s="85" t="s">
        <v>446</v>
      </c>
      <c r="B64" s="86" t="s">
        <v>447</v>
      </c>
      <c r="C64" s="87" t="s">
        <v>448</v>
      </c>
      <c r="D64" s="88" t="s">
        <v>164</v>
      </c>
      <c r="E64" s="88" t="s">
        <v>327</v>
      </c>
      <c r="F64" s="88" t="s">
        <v>362</v>
      </c>
    </row>
    <row r="65" spans="1:6" ht="82.8" customHeight="1" thickBot="1" x14ac:dyDescent="0.35">
      <c r="A65" s="85" t="s">
        <v>92</v>
      </c>
      <c r="B65" s="86" t="s">
        <v>449</v>
      </c>
      <c r="C65" s="87" t="s">
        <v>450</v>
      </c>
      <c r="D65" s="88" t="s">
        <v>168</v>
      </c>
      <c r="E65" s="88" t="s">
        <v>317</v>
      </c>
      <c r="F65" s="88" t="s">
        <v>318</v>
      </c>
    </row>
    <row r="66" spans="1:6" ht="17.399999999999999" customHeight="1" thickBot="1" x14ac:dyDescent="0.35">
      <c r="A66" s="199" t="s">
        <v>451</v>
      </c>
      <c r="B66" s="200"/>
      <c r="C66" s="200"/>
      <c r="D66" s="200"/>
      <c r="E66" s="200"/>
      <c r="F66" s="201"/>
    </row>
    <row r="67" spans="1:6" ht="98.4" customHeight="1" thickBot="1" x14ac:dyDescent="0.35">
      <c r="A67" s="81" t="s">
        <v>452</v>
      </c>
      <c r="B67" s="82" t="s">
        <v>453</v>
      </c>
      <c r="C67" s="83" t="s">
        <v>727</v>
      </c>
      <c r="D67" s="84" t="s">
        <v>35</v>
      </c>
      <c r="E67" s="84" t="s">
        <v>327</v>
      </c>
      <c r="F67" s="84" t="s">
        <v>362</v>
      </c>
    </row>
    <row r="68" spans="1:6" ht="58.2" thickBot="1" x14ac:dyDescent="0.35">
      <c r="A68" s="85" t="s">
        <v>122</v>
      </c>
      <c r="B68" s="86" t="s">
        <v>126</v>
      </c>
      <c r="C68" s="87" t="s">
        <v>454</v>
      </c>
      <c r="D68" s="88" t="s">
        <v>169</v>
      </c>
      <c r="E68" s="88" t="s">
        <v>317</v>
      </c>
      <c r="F68" s="88" t="s">
        <v>362</v>
      </c>
    </row>
    <row r="69" spans="1:6" ht="75.599999999999994" customHeight="1" thickBot="1" x14ac:dyDescent="0.35">
      <c r="A69" s="85" t="s">
        <v>455</v>
      </c>
      <c r="B69" s="86" t="s">
        <v>456</v>
      </c>
      <c r="C69" s="87" t="s">
        <v>457</v>
      </c>
      <c r="D69" s="88" t="s">
        <v>35</v>
      </c>
      <c r="E69" s="88" t="s">
        <v>317</v>
      </c>
      <c r="F69" s="88" t="s">
        <v>358</v>
      </c>
    </row>
    <row r="70" spans="1:6" ht="44.4" customHeight="1" thickBot="1" x14ac:dyDescent="0.35">
      <c r="A70" s="85" t="s">
        <v>160</v>
      </c>
      <c r="B70" s="86" t="s">
        <v>161</v>
      </c>
      <c r="C70" s="87" t="s">
        <v>458</v>
      </c>
      <c r="D70" s="88" t="s">
        <v>35</v>
      </c>
      <c r="E70" s="88" t="s">
        <v>317</v>
      </c>
      <c r="F70" s="88" t="s">
        <v>362</v>
      </c>
    </row>
    <row r="71" spans="1:6" ht="43.8" thickBot="1" x14ac:dyDescent="0.35">
      <c r="A71" s="85" t="s">
        <v>124</v>
      </c>
      <c r="B71" s="86" t="s">
        <v>459</v>
      </c>
      <c r="C71" s="87" t="s">
        <v>460</v>
      </c>
      <c r="D71" s="88" t="s">
        <v>35</v>
      </c>
      <c r="E71" s="88" t="s">
        <v>317</v>
      </c>
      <c r="F71" s="88" t="s">
        <v>362</v>
      </c>
    </row>
    <row r="72" spans="1:6" ht="17.399999999999999" customHeight="1" x14ac:dyDescent="0.3">
      <c r="A72" s="210" t="s">
        <v>461</v>
      </c>
      <c r="B72" s="211"/>
      <c r="C72" s="211"/>
      <c r="D72" s="211"/>
      <c r="E72" s="211"/>
      <c r="F72" s="212"/>
    </row>
    <row r="73" spans="1:6" ht="17.399999999999999" customHeight="1" x14ac:dyDescent="0.3">
      <c r="A73" s="214" t="s">
        <v>50</v>
      </c>
      <c r="B73" s="215"/>
      <c r="C73" s="215"/>
      <c r="D73" s="215"/>
      <c r="E73" s="215"/>
      <c r="F73" s="216"/>
    </row>
    <row r="74" spans="1:6" ht="17.399999999999999" customHeight="1" thickBot="1" x14ac:dyDescent="0.35">
      <c r="A74" s="199" t="s">
        <v>462</v>
      </c>
      <c r="B74" s="200"/>
      <c r="C74" s="200"/>
      <c r="D74" s="200"/>
      <c r="E74" s="200"/>
      <c r="F74" s="201"/>
    </row>
    <row r="75" spans="1:6" ht="43.8" thickBot="1" x14ac:dyDescent="0.35">
      <c r="A75" s="81" t="s">
        <v>52</v>
      </c>
      <c r="B75" s="82" t="s">
        <v>463</v>
      </c>
      <c r="C75" s="83" t="s">
        <v>464</v>
      </c>
      <c r="D75" s="84" t="s">
        <v>179</v>
      </c>
      <c r="E75" s="84" t="s">
        <v>327</v>
      </c>
      <c r="F75" s="84" t="s">
        <v>362</v>
      </c>
    </row>
    <row r="76" spans="1:6" ht="58.2" thickBot="1" x14ac:dyDescent="0.35">
      <c r="A76" s="85" t="s">
        <v>465</v>
      </c>
      <c r="B76" s="86" t="s">
        <v>466</v>
      </c>
      <c r="C76" s="87" t="s">
        <v>467</v>
      </c>
      <c r="D76" s="88" t="s">
        <v>179</v>
      </c>
      <c r="E76" s="88" t="s">
        <v>327</v>
      </c>
      <c r="F76" s="88" t="s">
        <v>362</v>
      </c>
    </row>
    <row r="77" spans="1:6" ht="64.8" customHeight="1" thickBot="1" x14ac:dyDescent="0.35">
      <c r="A77" s="85" t="s">
        <v>468</v>
      </c>
      <c r="B77" s="86" t="s">
        <v>469</v>
      </c>
      <c r="C77" s="87" t="s">
        <v>470</v>
      </c>
      <c r="D77" s="88" t="s">
        <v>179</v>
      </c>
      <c r="E77" s="88" t="s">
        <v>317</v>
      </c>
      <c r="F77" s="88" t="s">
        <v>358</v>
      </c>
    </row>
    <row r="78" spans="1:6" ht="36.6" customHeight="1" x14ac:dyDescent="0.3">
      <c r="A78" s="202" t="s">
        <v>471</v>
      </c>
      <c r="B78" s="204" t="s">
        <v>472</v>
      </c>
      <c r="C78" s="206" t="s">
        <v>473</v>
      </c>
      <c r="D78" s="208" t="s">
        <v>179</v>
      </c>
      <c r="E78" s="208" t="s">
        <v>327</v>
      </c>
      <c r="F78" s="208" t="s">
        <v>362</v>
      </c>
    </row>
    <row r="79" spans="1:6" x14ac:dyDescent="0.3">
      <c r="A79" s="217"/>
      <c r="B79" s="218"/>
      <c r="C79" s="219"/>
      <c r="D79" s="213"/>
      <c r="E79" s="213"/>
      <c r="F79" s="213"/>
    </row>
    <row r="80" spans="1:6" ht="21.6" customHeight="1" thickBot="1" x14ac:dyDescent="0.35">
      <c r="A80" s="203"/>
      <c r="B80" s="205"/>
      <c r="C80" s="207"/>
      <c r="D80" s="209"/>
      <c r="E80" s="209"/>
      <c r="F80" s="209"/>
    </row>
    <row r="81" spans="1:6" ht="18" customHeight="1" x14ac:dyDescent="0.3">
      <c r="A81" s="214" t="s">
        <v>53</v>
      </c>
      <c r="B81" s="215"/>
      <c r="C81" s="215"/>
      <c r="D81" s="215"/>
      <c r="E81" s="215"/>
      <c r="F81" s="216"/>
    </row>
    <row r="82" spans="1:6" ht="16.8" customHeight="1" thickBot="1" x14ac:dyDescent="0.35">
      <c r="A82" s="199" t="s">
        <v>474</v>
      </c>
      <c r="B82" s="200"/>
      <c r="C82" s="200"/>
      <c r="D82" s="200"/>
      <c r="E82" s="200"/>
      <c r="F82" s="201"/>
    </row>
    <row r="83" spans="1:6" ht="87" thickBot="1" x14ac:dyDescent="0.35">
      <c r="A83" s="81" t="s">
        <v>56</v>
      </c>
      <c r="B83" s="82" t="s">
        <v>475</v>
      </c>
      <c r="C83" s="83" t="s">
        <v>476</v>
      </c>
      <c r="D83" s="84" t="s">
        <v>477</v>
      </c>
      <c r="E83" s="84" t="s">
        <v>317</v>
      </c>
      <c r="F83" s="84" t="s">
        <v>362</v>
      </c>
    </row>
    <row r="84" spans="1:6" ht="58.2" thickBot="1" x14ac:dyDescent="0.35">
      <c r="A84" s="85" t="s">
        <v>478</v>
      </c>
      <c r="B84" s="86" t="s">
        <v>479</v>
      </c>
      <c r="C84" s="87" t="s">
        <v>480</v>
      </c>
      <c r="D84" s="88" t="s">
        <v>179</v>
      </c>
      <c r="E84" s="88" t="s">
        <v>317</v>
      </c>
      <c r="F84" s="88" t="s">
        <v>362</v>
      </c>
    </row>
    <row r="85" spans="1:6" ht="120" customHeight="1" thickBot="1" x14ac:dyDescent="0.35">
      <c r="A85" s="85" t="s">
        <v>57</v>
      </c>
      <c r="B85" s="86" t="s">
        <v>481</v>
      </c>
      <c r="C85" s="87" t="s">
        <v>482</v>
      </c>
      <c r="D85" s="88" t="s">
        <v>477</v>
      </c>
      <c r="E85" s="88" t="s">
        <v>327</v>
      </c>
      <c r="F85" s="88" t="s">
        <v>362</v>
      </c>
    </row>
    <row r="86" spans="1:6" ht="92.4" customHeight="1" thickBot="1" x14ac:dyDescent="0.35">
      <c r="A86" s="85" t="s">
        <v>483</v>
      </c>
      <c r="B86" s="86" t="s">
        <v>484</v>
      </c>
      <c r="C86" s="87" t="s">
        <v>485</v>
      </c>
      <c r="D86" s="88" t="s">
        <v>179</v>
      </c>
      <c r="E86" s="88" t="s">
        <v>327</v>
      </c>
      <c r="F86" s="88" t="s">
        <v>362</v>
      </c>
    </row>
    <row r="87" spans="1:6" ht="58.2" thickBot="1" x14ac:dyDescent="0.35">
      <c r="A87" s="81" t="s">
        <v>486</v>
      </c>
      <c r="B87" s="82" t="s">
        <v>487</v>
      </c>
      <c r="C87" s="83" t="s">
        <v>488</v>
      </c>
      <c r="D87" s="84" t="s">
        <v>179</v>
      </c>
      <c r="E87" s="84" t="s">
        <v>327</v>
      </c>
      <c r="F87" s="84" t="s">
        <v>358</v>
      </c>
    </row>
    <row r="88" spans="1:6" ht="17.399999999999999" customHeight="1" x14ac:dyDescent="0.3">
      <c r="A88" s="214" t="s">
        <v>58</v>
      </c>
      <c r="B88" s="215"/>
      <c r="C88" s="215"/>
      <c r="D88" s="215"/>
      <c r="E88" s="215"/>
      <c r="F88" s="216"/>
    </row>
    <row r="89" spans="1:6" ht="17.399999999999999" customHeight="1" thickBot="1" x14ac:dyDescent="0.35">
      <c r="A89" s="199" t="s">
        <v>489</v>
      </c>
      <c r="B89" s="200"/>
      <c r="C89" s="200"/>
      <c r="D89" s="200"/>
      <c r="E89" s="200"/>
      <c r="F89" s="201"/>
    </row>
    <row r="90" spans="1:6" ht="43.8" thickBot="1" x14ac:dyDescent="0.35">
      <c r="A90" s="81" t="s">
        <v>490</v>
      </c>
      <c r="B90" s="82" t="s">
        <v>491</v>
      </c>
      <c r="C90" s="83" t="s">
        <v>492</v>
      </c>
      <c r="D90" s="84" t="s">
        <v>179</v>
      </c>
      <c r="E90" s="84" t="s">
        <v>327</v>
      </c>
      <c r="F90" s="84" t="s">
        <v>362</v>
      </c>
    </row>
    <row r="91" spans="1:6" ht="87" customHeight="1" thickBot="1" x14ac:dyDescent="0.35">
      <c r="A91" s="85" t="s">
        <v>493</v>
      </c>
      <c r="B91" s="86" t="s">
        <v>494</v>
      </c>
      <c r="C91" s="87" t="s">
        <v>495</v>
      </c>
      <c r="D91" s="88" t="s">
        <v>179</v>
      </c>
      <c r="E91" s="88" t="s">
        <v>327</v>
      </c>
      <c r="F91" s="88" t="s">
        <v>362</v>
      </c>
    </row>
    <row r="92" spans="1:6" ht="65.400000000000006" customHeight="1" thickBot="1" x14ac:dyDescent="0.35">
      <c r="A92" s="85" t="s">
        <v>496</v>
      </c>
      <c r="B92" s="86" t="s">
        <v>497</v>
      </c>
      <c r="C92" s="87" t="s">
        <v>498</v>
      </c>
      <c r="D92" s="88" t="s">
        <v>179</v>
      </c>
      <c r="E92" s="88" t="s">
        <v>327</v>
      </c>
      <c r="F92" s="88" t="s">
        <v>362</v>
      </c>
    </row>
    <row r="93" spans="1:6" ht="19.8" customHeight="1" thickBot="1" x14ac:dyDescent="0.35">
      <c r="A93" s="199" t="s">
        <v>499</v>
      </c>
      <c r="B93" s="200"/>
      <c r="C93" s="200"/>
      <c r="D93" s="200"/>
      <c r="E93" s="200"/>
      <c r="F93" s="201"/>
    </row>
    <row r="94" spans="1:6" ht="116.4" customHeight="1" thickBot="1" x14ac:dyDescent="0.35">
      <c r="A94" s="81" t="s">
        <v>500</v>
      </c>
      <c r="B94" s="82" t="s">
        <v>501</v>
      </c>
      <c r="C94" s="83" t="s">
        <v>502</v>
      </c>
      <c r="D94" s="84" t="s">
        <v>169</v>
      </c>
      <c r="E94" s="84" t="s">
        <v>317</v>
      </c>
      <c r="F94" s="84" t="s">
        <v>358</v>
      </c>
    </row>
    <row r="95" spans="1:6" ht="73.2" customHeight="1" thickBot="1" x14ac:dyDescent="0.35">
      <c r="A95" s="81" t="s">
        <v>60</v>
      </c>
      <c r="B95" s="82" t="s">
        <v>503</v>
      </c>
      <c r="C95" s="83" t="s">
        <v>504</v>
      </c>
      <c r="D95" s="84" t="s">
        <v>505</v>
      </c>
      <c r="E95" s="84" t="s">
        <v>317</v>
      </c>
      <c r="F95" s="84" t="s">
        <v>358</v>
      </c>
    </row>
    <row r="96" spans="1:6" ht="75" customHeight="1" thickBot="1" x14ac:dyDescent="0.35">
      <c r="A96" s="85" t="s">
        <v>506</v>
      </c>
      <c r="B96" s="86" t="s">
        <v>507</v>
      </c>
      <c r="C96" s="87" t="s">
        <v>508</v>
      </c>
      <c r="D96" s="88" t="s">
        <v>169</v>
      </c>
      <c r="E96" s="88" t="s">
        <v>317</v>
      </c>
      <c r="F96" s="88" t="s">
        <v>358</v>
      </c>
    </row>
    <row r="97" spans="1:6" ht="43.8" thickBot="1" x14ac:dyDescent="0.35">
      <c r="A97" s="85" t="s">
        <v>112</v>
      </c>
      <c r="B97" s="86" t="s">
        <v>509</v>
      </c>
      <c r="C97" s="87" t="s">
        <v>510</v>
      </c>
      <c r="D97" s="88" t="s">
        <v>511</v>
      </c>
      <c r="E97" s="88" t="s">
        <v>317</v>
      </c>
      <c r="F97" s="88" t="s">
        <v>362</v>
      </c>
    </row>
    <row r="98" spans="1:6" ht="19.2" customHeight="1" thickBot="1" x14ac:dyDescent="0.35">
      <c r="A98" s="199" t="s">
        <v>512</v>
      </c>
      <c r="B98" s="200"/>
      <c r="C98" s="200"/>
      <c r="D98" s="200"/>
      <c r="E98" s="200"/>
      <c r="F98" s="201"/>
    </row>
    <row r="99" spans="1:6" ht="43.8" thickBot="1" x14ac:dyDescent="0.35">
      <c r="A99" s="81" t="s">
        <v>513</v>
      </c>
      <c r="B99" s="82" t="s">
        <v>514</v>
      </c>
      <c r="C99" s="83" t="s">
        <v>515</v>
      </c>
      <c r="D99" s="84" t="s">
        <v>179</v>
      </c>
      <c r="E99" s="84" t="s">
        <v>327</v>
      </c>
      <c r="F99" s="84" t="s">
        <v>362</v>
      </c>
    </row>
    <row r="100" spans="1:6" ht="43.8" thickBot="1" x14ac:dyDescent="0.35">
      <c r="A100" s="85" t="s">
        <v>516</v>
      </c>
      <c r="B100" s="86" t="s">
        <v>517</v>
      </c>
      <c r="C100" s="87" t="s">
        <v>518</v>
      </c>
      <c r="D100" s="88" t="s">
        <v>179</v>
      </c>
      <c r="E100" s="88" t="s">
        <v>327</v>
      </c>
      <c r="F100" s="88" t="s">
        <v>358</v>
      </c>
    </row>
    <row r="101" spans="1:6" ht="74.400000000000006" customHeight="1" thickBot="1" x14ac:dyDescent="0.35">
      <c r="A101" s="85" t="s">
        <v>519</v>
      </c>
      <c r="B101" s="86" t="s">
        <v>520</v>
      </c>
      <c r="C101" s="96" t="s">
        <v>521</v>
      </c>
      <c r="D101" s="88" t="s">
        <v>179</v>
      </c>
      <c r="E101" s="88" t="s">
        <v>327</v>
      </c>
      <c r="F101" s="88" t="s">
        <v>358</v>
      </c>
    </row>
    <row r="102" spans="1:6" ht="19.2" customHeight="1" x14ac:dyDescent="0.3">
      <c r="A102" s="210" t="s">
        <v>522</v>
      </c>
      <c r="B102" s="211"/>
      <c r="C102" s="211"/>
      <c r="D102" s="211"/>
      <c r="E102" s="211"/>
      <c r="F102" s="212"/>
    </row>
    <row r="103" spans="1:6" ht="18" customHeight="1" x14ac:dyDescent="0.3">
      <c r="A103" s="214" t="s">
        <v>62</v>
      </c>
      <c r="B103" s="215"/>
      <c r="C103" s="215"/>
      <c r="D103" s="215"/>
      <c r="E103" s="215"/>
      <c r="F103" s="216"/>
    </row>
    <row r="104" spans="1:6" ht="17.399999999999999" customHeight="1" thickBot="1" x14ac:dyDescent="0.35">
      <c r="A104" s="199" t="s">
        <v>523</v>
      </c>
      <c r="B104" s="200"/>
      <c r="C104" s="200"/>
      <c r="D104" s="200"/>
      <c r="E104" s="200"/>
      <c r="F104" s="201"/>
    </row>
    <row r="105" spans="1:6" ht="72.599999999999994" thickBot="1" x14ac:dyDescent="0.35">
      <c r="A105" s="81" t="s">
        <v>524</v>
      </c>
      <c r="B105" s="82" t="s">
        <v>525</v>
      </c>
      <c r="C105" s="83" t="s">
        <v>526</v>
      </c>
      <c r="D105" s="84" t="s">
        <v>410</v>
      </c>
      <c r="E105" s="84" t="s">
        <v>327</v>
      </c>
      <c r="F105" s="84" t="s">
        <v>362</v>
      </c>
    </row>
    <row r="106" spans="1:6" ht="58.2" thickBot="1" x14ac:dyDescent="0.35">
      <c r="A106" s="85" t="s">
        <v>527</v>
      </c>
      <c r="B106" s="86" t="s">
        <v>528</v>
      </c>
      <c r="C106" s="87" t="s">
        <v>529</v>
      </c>
      <c r="D106" s="88" t="s">
        <v>530</v>
      </c>
      <c r="E106" s="88" t="s">
        <v>327</v>
      </c>
      <c r="F106" s="88" t="s">
        <v>318</v>
      </c>
    </row>
    <row r="107" spans="1:6" ht="29.4" thickBot="1" x14ac:dyDescent="0.35">
      <c r="A107" s="85" t="s">
        <v>531</v>
      </c>
      <c r="B107" s="86" t="s">
        <v>63</v>
      </c>
      <c r="C107" s="87" t="s">
        <v>532</v>
      </c>
      <c r="D107" s="88" t="s">
        <v>164</v>
      </c>
      <c r="E107" s="88" t="s">
        <v>317</v>
      </c>
      <c r="F107" s="88" t="s">
        <v>362</v>
      </c>
    </row>
    <row r="108" spans="1:6" ht="43.8" thickBot="1" x14ac:dyDescent="0.35">
      <c r="A108" s="85" t="s">
        <v>533</v>
      </c>
      <c r="B108" s="86" t="s">
        <v>534</v>
      </c>
      <c r="C108" s="87" t="s">
        <v>535</v>
      </c>
      <c r="D108" s="88" t="s">
        <v>536</v>
      </c>
      <c r="E108" s="88" t="s">
        <v>327</v>
      </c>
      <c r="F108" s="88" t="s">
        <v>362</v>
      </c>
    </row>
    <row r="109" spans="1:6" ht="88.2" thickBot="1" x14ac:dyDescent="0.35">
      <c r="A109" s="85" t="s">
        <v>162</v>
      </c>
      <c r="B109" s="86" t="s">
        <v>163</v>
      </c>
      <c r="C109" s="87" t="s">
        <v>537</v>
      </c>
      <c r="D109" s="88" t="s">
        <v>538</v>
      </c>
      <c r="E109" s="88" t="s">
        <v>317</v>
      </c>
      <c r="F109" s="88" t="s">
        <v>362</v>
      </c>
    </row>
    <row r="110" spans="1:6" ht="82.2" customHeight="1" thickBot="1" x14ac:dyDescent="0.35">
      <c r="A110" s="81" t="s">
        <v>539</v>
      </c>
      <c r="B110" s="82" t="s">
        <v>540</v>
      </c>
      <c r="C110" s="83" t="s">
        <v>541</v>
      </c>
      <c r="D110" s="84" t="s">
        <v>168</v>
      </c>
      <c r="E110" s="84" t="s">
        <v>317</v>
      </c>
      <c r="F110" s="84" t="s">
        <v>358</v>
      </c>
    </row>
    <row r="111" spans="1:6" ht="87" thickBot="1" x14ac:dyDescent="0.35">
      <c r="A111" s="85" t="s">
        <v>542</v>
      </c>
      <c r="B111" s="86" t="s">
        <v>543</v>
      </c>
      <c r="C111" s="87" t="s">
        <v>544</v>
      </c>
      <c r="D111" s="88" t="s">
        <v>164</v>
      </c>
      <c r="E111" s="88" t="s">
        <v>327</v>
      </c>
      <c r="F111" s="88" t="s">
        <v>318</v>
      </c>
    </row>
    <row r="112" spans="1:6" ht="19.2" customHeight="1" thickBot="1" x14ac:dyDescent="0.35">
      <c r="A112" s="199" t="s">
        <v>545</v>
      </c>
      <c r="B112" s="200"/>
      <c r="C112" s="200"/>
      <c r="D112" s="200"/>
      <c r="E112" s="200"/>
      <c r="F112" s="201"/>
    </row>
    <row r="113" spans="1:6" ht="57.6" x14ac:dyDescent="0.3">
      <c r="A113" s="89" t="s">
        <v>546</v>
      </c>
      <c r="B113" s="90" t="s">
        <v>547</v>
      </c>
      <c r="C113" s="97" t="s">
        <v>548</v>
      </c>
      <c r="D113" s="93" t="s">
        <v>536</v>
      </c>
      <c r="E113" s="93" t="s">
        <v>317</v>
      </c>
      <c r="F113" s="93" t="s">
        <v>358</v>
      </c>
    </row>
    <row r="114" spans="1:6" ht="17.399999999999999" customHeight="1" thickBot="1" x14ac:dyDescent="0.35">
      <c r="A114" s="199" t="s">
        <v>549</v>
      </c>
      <c r="B114" s="200"/>
      <c r="C114" s="200"/>
      <c r="D114" s="200"/>
      <c r="E114" s="200"/>
      <c r="F114" s="201"/>
    </row>
    <row r="115" spans="1:6" ht="43.8" thickBot="1" x14ac:dyDescent="0.35">
      <c r="A115" s="81" t="s">
        <v>550</v>
      </c>
      <c r="B115" s="82" t="s">
        <v>551</v>
      </c>
      <c r="C115" s="83" t="s">
        <v>552</v>
      </c>
      <c r="D115" s="84" t="s">
        <v>166</v>
      </c>
      <c r="E115" s="84" t="s">
        <v>317</v>
      </c>
      <c r="F115" s="84" t="s">
        <v>358</v>
      </c>
    </row>
    <row r="116" spans="1:6" ht="29.4" thickBot="1" x14ac:dyDescent="0.35">
      <c r="A116" s="85" t="s">
        <v>133</v>
      </c>
      <c r="B116" s="86" t="s">
        <v>553</v>
      </c>
      <c r="C116" s="87" t="s">
        <v>554</v>
      </c>
      <c r="D116" s="88" t="s">
        <v>166</v>
      </c>
      <c r="E116" s="88" t="s">
        <v>317</v>
      </c>
      <c r="F116" s="88" t="s">
        <v>362</v>
      </c>
    </row>
    <row r="117" spans="1:6" ht="95.4" customHeight="1" thickBot="1" x14ac:dyDescent="0.35">
      <c r="A117" s="85" t="s">
        <v>555</v>
      </c>
      <c r="B117" s="86" t="s">
        <v>556</v>
      </c>
      <c r="C117" s="87" t="s">
        <v>557</v>
      </c>
      <c r="D117" s="88" t="s">
        <v>166</v>
      </c>
      <c r="E117" s="88" t="s">
        <v>327</v>
      </c>
      <c r="F117" s="88" t="s">
        <v>358</v>
      </c>
    </row>
    <row r="118" spans="1:6" ht="17.399999999999999" customHeight="1" x14ac:dyDescent="0.3">
      <c r="A118" s="214" t="s">
        <v>66</v>
      </c>
      <c r="B118" s="215"/>
      <c r="C118" s="215"/>
      <c r="D118" s="215"/>
      <c r="E118" s="215"/>
      <c r="F118" s="216"/>
    </row>
    <row r="119" spans="1:6" ht="18" customHeight="1" thickBot="1" x14ac:dyDescent="0.35">
      <c r="A119" s="199" t="s">
        <v>558</v>
      </c>
      <c r="B119" s="200"/>
      <c r="C119" s="200"/>
      <c r="D119" s="200"/>
      <c r="E119" s="200"/>
      <c r="F119" s="201"/>
    </row>
    <row r="120" spans="1:6" ht="130.19999999999999" thickBot="1" x14ac:dyDescent="0.35">
      <c r="A120" s="81" t="s">
        <v>68</v>
      </c>
      <c r="B120" s="82" t="s">
        <v>559</v>
      </c>
      <c r="C120" s="83" t="s">
        <v>560</v>
      </c>
      <c r="D120" s="84" t="s">
        <v>169</v>
      </c>
      <c r="E120" s="84" t="s">
        <v>317</v>
      </c>
      <c r="F120" s="84" t="s">
        <v>358</v>
      </c>
    </row>
    <row r="121" spans="1:6" ht="29.4" thickBot="1" x14ac:dyDescent="0.35">
      <c r="A121" s="85" t="s">
        <v>561</v>
      </c>
      <c r="B121" s="86" t="s">
        <v>562</v>
      </c>
      <c r="C121" s="87" t="s">
        <v>563</v>
      </c>
      <c r="D121" s="88" t="s">
        <v>164</v>
      </c>
      <c r="E121" s="88" t="s">
        <v>327</v>
      </c>
      <c r="F121" s="88" t="s">
        <v>362</v>
      </c>
    </row>
    <row r="122" spans="1:6" ht="18" customHeight="1" x14ac:dyDescent="0.3">
      <c r="A122" s="214" t="s">
        <v>564</v>
      </c>
      <c r="B122" s="215"/>
      <c r="C122" s="215"/>
      <c r="D122" s="215"/>
      <c r="E122" s="215"/>
      <c r="F122" s="216"/>
    </row>
    <row r="123" spans="1:6" ht="17.399999999999999" customHeight="1" thickBot="1" x14ac:dyDescent="0.35">
      <c r="A123" s="199" t="s">
        <v>565</v>
      </c>
      <c r="B123" s="200"/>
      <c r="C123" s="200"/>
      <c r="D123" s="200"/>
      <c r="E123" s="200"/>
      <c r="F123" s="201"/>
    </row>
    <row r="124" spans="1:6" ht="58.2" thickBot="1" x14ac:dyDescent="0.35">
      <c r="A124" s="81" t="s">
        <v>566</v>
      </c>
      <c r="B124" s="82" t="s">
        <v>567</v>
      </c>
      <c r="C124" s="83" t="s">
        <v>568</v>
      </c>
      <c r="D124" s="84" t="s">
        <v>164</v>
      </c>
      <c r="E124" s="84" t="s">
        <v>327</v>
      </c>
      <c r="F124" s="84" t="s">
        <v>362</v>
      </c>
    </row>
    <row r="125" spans="1:6" ht="43.8" thickBot="1" x14ac:dyDescent="0.35">
      <c r="A125" s="85" t="s">
        <v>71</v>
      </c>
      <c r="B125" s="86" t="s">
        <v>569</v>
      </c>
      <c r="C125" s="87" t="s">
        <v>570</v>
      </c>
      <c r="D125" s="88" t="s">
        <v>164</v>
      </c>
      <c r="E125" s="88" t="s">
        <v>327</v>
      </c>
      <c r="F125" s="88" t="s">
        <v>362</v>
      </c>
    </row>
    <row r="126" spans="1:6" ht="29.4" thickBot="1" x14ac:dyDescent="0.35">
      <c r="A126" s="85" t="s">
        <v>73</v>
      </c>
      <c r="B126" s="86" t="s">
        <v>571</v>
      </c>
      <c r="C126" s="87" t="s">
        <v>572</v>
      </c>
      <c r="D126" s="88" t="s">
        <v>164</v>
      </c>
      <c r="E126" s="88" t="s">
        <v>327</v>
      </c>
      <c r="F126" s="88" t="s">
        <v>362</v>
      </c>
    </row>
    <row r="127" spans="1:6" ht="72.599999999999994" thickBot="1" x14ac:dyDescent="0.35">
      <c r="A127" s="85" t="s">
        <v>573</v>
      </c>
      <c r="B127" s="86" t="s">
        <v>574</v>
      </c>
      <c r="C127" s="87" t="s">
        <v>575</v>
      </c>
      <c r="D127" s="88" t="s">
        <v>410</v>
      </c>
      <c r="E127" s="88" t="s">
        <v>327</v>
      </c>
      <c r="F127" s="88" t="s">
        <v>362</v>
      </c>
    </row>
    <row r="128" spans="1:6" ht="18" customHeight="1" x14ac:dyDescent="0.3">
      <c r="A128" s="214" t="s">
        <v>576</v>
      </c>
      <c r="B128" s="215"/>
      <c r="C128" s="215"/>
      <c r="D128" s="215"/>
      <c r="E128" s="215"/>
      <c r="F128" s="216"/>
    </row>
    <row r="129" spans="1:6" ht="19.2" customHeight="1" thickBot="1" x14ac:dyDescent="0.35">
      <c r="A129" s="199" t="s">
        <v>577</v>
      </c>
      <c r="B129" s="200"/>
      <c r="C129" s="200"/>
      <c r="D129" s="200"/>
      <c r="E129" s="200"/>
      <c r="F129" s="201"/>
    </row>
    <row r="130" spans="1:6" ht="29.4" thickBot="1" x14ac:dyDescent="0.35">
      <c r="A130" s="81" t="s">
        <v>578</v>
      </c>
      <c r="B130" s="82" t="s">
        <v>579</v>
      </c>
      <c r="C130" s="83" t="s">
        <v>580</v>
      </c>
      <c r="D130" s="84" t="s">
        <v>169</v>
      </c>
      <c r="E130" s="84" t="s">
        <v>317</v>
      </c>
      <c r="F130" s="84" t="s">
        <v>581</v>
      </c>
    </row>
    <row r="131" spans="1:6" ht="43.8" thickBot="1" x14ac:dyDescent="0.35">
      <c r="A131" s="85" t="s">
        <v>582</v>
      </c>
      <c r="B131" s="86" t="s">
        <v>583</v>
      </c>
      <c r="C131" s="87" t="s">
        <v>584</v>
      </c>
      <c r="D131" s="88" t="s">
        <v>706</v>
      </c>
      <c r="E131" s="88" t="s">
        <v>317</v>
      </c>
      <c r="F131" s="88" t="s">
        <v>581</v>
      </c>
    </row>
    <row r="132" spans="1:6" ht="29.4" thickBot="1" x14ac:dyDescent="0.35">
      <c r="A132" s="85" t="s">
        <v>139</v>
      </c>
      <c r="B132" s="86" t="s">
        <v>585</v>
      </c>
      <c r="C132" s="87" t="s">
        <v>586</v>
      </c>
      <c r="D132" s="88" t="s">
        <v>169</v>
      </c>
      <c r="E132" s="88" t="s">
        <v>317</v>
      </c>
      <c r="F132" s="88" t="s">
        <v>581</v>
      </c>
    </row>
    <row r="133" spans="1:6" ht="43.8" thickBot="1" x14ac:dyDescent="0.35">
      <c r="A133" s="85" t="s">
        <v>587</v>
      </c>
      <c r="B133" s="86" t="s">
        <v>588</v>
      </c>
      <c r="C133" s="87" t="s">
        <v>589</v>
      </c>
      <c r="D133" s="88" t="s">
        <v>169</v>
      </c>
      <c r="E133" s="88" t="s">
        <v>317</v>
      </c>
      <c r="F133" s="88" t="s">
        <v>581</v>
      </c>
    </row>
    <row r="134" spans="1:6" ht="78" customHeight="1" thickBot="1" x14ac:dyDescent="0.35">
      <c r="A134" s="85" t="s">
        <v>590</v>
      </c>
      <c r="B134" s="86" t="s">
        <v>591</v>
      </c>
      <c r="C134" s="87" t="s">
        <v>707</v>
      </c>
      <c r="D134" s="88" t="s">
        <v>708</v>
      </c>
      <c r="E134" s="88" t="s">
        <v>317</v>
      </c>
      <c r="F134" s="88" t="s">
        <v>581</v>
      </c>
    </row>
    <row r="135" spans="1:6" ht="40.200000000000003" customHeight="1" thickBot="1" x14ac:dyDescent="0.35">
      <c r="A135" s="85" t="s">
        <v>592</v>
      </c>
      <c r="B135" s="86" t="s">
        <v>593</v>
      </c>
      <c r="C135" s="87" t="s">
        <v>594</v>
      </c>
      <c r="D135" s="88" t="s">
        <v>595</v>
      </c>
      <c r="E135" s="88" t="s">
        <v>317</v>
      </c>
      <c r="F135" s="88" t="s">
        <v>596</v>
      </c>
    </row>
  </sheetData>
  <mergeCells count="60">
    <mergeCell ref="A119:F119"/>
    <mergeCell ref="A122:F122"/>
    <mergeCell ref="A123:F123"/>
    <mergeCell ref="A128:F128"/>
    <mergeCell ref="A129:F129"/>
    <mergeCell ref="A118:F118"/>
    <mergeCell ref="A81:F81"/>
    <mergeCell ref="A82:F82"/>
    <mergeCell ref="A88:F88"/>
    <mergeCell ref="A89:F89"/>
    <mergeCell ref="A93:F93"/>
    <mergeCell ref="A98:F98"/>
    <mergeCell ref="A102:F102"/>
    <mergeCell ref="A103:F103"/>
    <mergeCell ref="A104:F104"/>
    <mergeCell ref="A112:F112"/>
    <mergeCell ref="A114:F114"/>
    <mergeCell ref="F78:F80"/>
    <mergeCell ref="A60:F60"/>
    <mergeCell ref="A61:F61"/>
    <mergeCell ref="A66:F66"/>
    <mergeCell ref="A72:F72"/>
    <mergeCell ref="A73:F73"/>
    <mergeCell ref="A74:F74"/>
    <mergeCell ref="A78:A80"/>
    <mergeCell ref="B78:B80"/>
    <mergeCell ref="C78:C80"/>
    <mergeCell ref="D78:D80"/>
    <mergeCell ref="E78:E80"/>
    <mergeCell ref="A56:F56"/>
    <mergeCell ref="A30:F30"/>
    <mergeCell ref="A32:F32"/>
    <mergeCell ref="A33:F33"/>
    <mergeCell ref="A37:F37"/>
    <mergeCell ref="A40:F40"/>
    <mergeCell ref="A41:F41"/>
    <mergeCell ref="A42:F42"/>
    <mergeCell ref="A45:F45"/>
    <mergeCell ref="A46:F46"/>
    <mergeCell ref="A51:F51"/>
    <mergeCell ref="A55:F55"/>
    <mergeCell ref="A25:F25"/>
    <mergeCell ref="A26:F26"/>
    <mergeCell ref="A28:A29"/>
    <mergeCell ref="B28:B29"/>
    <mergeCell ref="C28:C29"/>
    <mergeCell ref="E28:E29"/>
    <mergeCell ref="F28:F29"/>
    <mergeCell ref="A20:F20"/>
    <mergeCell ref="A2:F2"/>
    <mergeCell ref="A3:F3"/>
    <mergeCell ref="A4:F4"/>
    <mergeCell ref="A13:F13"/>
    <mergeCell ref="A15:F15"/>
    <mergeCell ref="A16:F16"/>
    <mergeCell ref="A17:A18"/>
    <mergeCell ref="B17:B18"/>
    <mergeCell ref="C17:C18"/>
    <mergeCell ref="E17:E18"/>
    <mergeCell ref="F17:F18"/>
  </mergeCells>
  <pageMargins left="0.7" right="0.7" top="0.75" bottom="0.75" header="0.3" footer="0.3"/>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5407-D5AA-4950-9CA0-406517595EA5}">
  <dimension ref="A1:M22"/>
  <sheetViews>
    <sheetView workbookViewId="0">
      <selection activeCell="H20" sqref="H20"/>
    </sheetView>
  </sheetViews>
  <sheetFormatPr defaultRowHeight="13.8" x14ac:dyDescent="0.25"/>
  <cols>
    <col min="1" max="1" width="8.6640625" style="98" customWidth="1"/>
    <col min="2" max="2" width="29.6640625" style="98" customWidth="1"/>
    <col min="3" max="4" width="14.6640625" style="98" hidden="1" customWidth="1"/>
    <col min="5" max="5" width="13.44140625" style="98" customWidth="1"/>
    <col min="6" max="6" width="14" style="98" hidden="1" customWidth="1"/>
    <col min="7" max="7" width="14" style="98" customWidth="1"/>
    <col min="8" max="11" width="12.109375" style="98" customWidth="1"/>
    <col min="12" max="12" width="9.77734375" style="98" customWidth="1"/>
    <col min="13" max="13" width="10.109375" style="98" customWidth="1"/>
    <col min="14" max="16384" width="8.88671875" style="98"/>
  </cols>
  <sheetData>
    <row r="1" spans="1:13" ht="33.6" customHeight="1" x14ac:dyDescent="0.25">
      <c r="B1" s="220" t="s">
        <v>597</v>
      </c>
      <c r="C1" s="221"/>
      <c r="D1" s="221"/>
      <c r="E1" s="221"/>
      <c r="F1" s="221"/>
      <c r="G1" s="221"/>
      <c r="H1" s="221"/>
      <c r="I1" s="221"/>
      <c r="J1" s="221"/>
      <c r="K1" s="222"/>
    </row>
    <row r="2" spans="1:13" ht="83.4" customHeight="1" x14ac:dyDescent="0.25">
      <c r="A2" s="99"/>
      <c r="B2" s="100" t="s">
        <v>598</v>
      </c>
      <c r="C2" s="101" t="s">
        <v>599</v>
      </c>
      <c r="D2" s="101" t="s">
        <v>600</v>
      </c>
      <c r="E2" s="102" t="s">
        <v>601</v>
      </c>
      <c r="F2" s="103" t="s">
        <v>602</v>
      </c>
      <c r="G2" s="102" t="s">
        <v>603</v>
      </c>
      <c r="H2" s="102" t="s">
        <v>604</v>
      </c>
      <c r="I2" s="102" t="s">
        <v>605</v>
      </c>
      <c r="J2" s="102" t="s">
        <v>606</v>
      </c>
      <c r="K2" s="102" t="s">
        <v>607</v>
      </c>
    </row>
    <row r="3" spans="1:13" x14ac:dyDescent="0.25">
      <c r="A3" s="99"/>
      <c r="B3" s="104" t="s">
        <v>608</v>
      </c>
      <c r="C3" s="105" t="e">
        <f>(#REF!+D3)/2</f>
        <v>#REF!</v>
      </c>
      <c r="D3" s="106">
        <v>1.27</v>
      </c>
      <c r="E3" s="107">
        <f>$E$15*D3%</f>
        <v>49.326799999999999</v>
      </c>
      <c r="F3" s="108">
        <f>(E3*100/$E$15)*1</f>
        <v>1.27</v>
      </c>
      <c r="G3" s="107">
        <f t="shared" ref="G3:G14" si="0">$G$15*$F3/100</f>
        <v>48.590200000000003</v>
      </c>
      <c r="H3" s="107">
        <f t="shared" ref="H3:H14" si="1">$H$15*$F3/100</f>
        <v>47.942500000000003</v>
      </c>
      <c r="I3" s="107">
        <f t="shared" ref="I3:I14" si="2">$I$15*$F3/100</f>
        <v>47.383699999999997</v>
      </c>
      <c r="J3" s="107">
        <f t="shared" ref="J3:J14" si="3">$J$15*$F3/100</f>
        <v>46.977300000000007</v>
      </c>
      <c r="K3" s="107">
        <f t="shared" ref="K3:K14" si="4">$K$15*$F3/100</f>
        <v>46.723300000000002</v>
      </c>
    </row>
    <row r="4" spans="1:13" x14ac:dyDescent="0.25">
      <c r="A4" s="99"/>
      <c r="B4" s="104" t="s">
        <v>609</v>
      </c>
      <c r="C4" s="105" t="e">
        <f>(#REF!+D4)/2</f>
        <v>#REF!</v>
      </c>
      <c r="D4" s="106">
        <v>2.5609999999999999</v>
      </c>
      <c r="E4" s="107">
        <f t="shared" ref="E4:E14" si="5">$E$15*D4%</f>
        <v>99.469239999999999</v>
      </c>
      <c r="F4" s="108">
        <f>(E4*100/$E$15)*1</f>
        <v>2.5609999999999999</v>
      </c>
      <c r="G4" s="107">
        <f t="shared" si="0"/>
        <v>97.983860000000007</v>
      </c>
      <c r="H4" s="107">
        <f t="shared" si="1"/>
        <v>96.677750000000003</v>
      </c>
      <c r="I4" s="107">
        <f t="shared" si="2"/>
        <v>95.550910000000002</v>
      </c>
      <c r="J4" s="107">
        <f t="shared" si="3"/>
        <v>94.73138999999999</v>
      </c>
      <c r="K4" s="107">
        <f t="shared" si="4"/>
        <v>94.219189999999998</v>
      </c>
    </row>
    <row r="5" spans="1:13" x14ac:dyDescent="0.25">
      <c r="A5" s="99"/>
      <c r="B5" s="104" t="s">
        <v>610</v>
      </c>
      <c r="C5" s="105" t="e">
        <f>(#REF!+D5)/2</f>
        <v>#REF!</v>
      </c>
      <c r="D5" s="106">
        <v>3.88</v>
      </c>
      <c r="E5" s="107">
        <f t="shared" si="5"/>
        <v>150.69919999999999</v>
      </c>
      <c r="F5" s="108">
        <f>E5*100/$E$15</f>
        <v>3.8799999999999994</v>
      </c>
      <c r="G5" s="107">
        <f t="shared" si="0"/>
        <v>148.44879999999998</v>
      </c>
      <c r="H5" s="107">
        <f t="shared" si="1"/>
        <v>146.46999999999997</v>
      </c>
      <c r="I5" s="107">
        <f t="shared" si="2"/>
        <v>144.7628</v>
      </c>
      <c r="J5" s="107">
        <f t="shared" si="3"/>
        <v>143.52119999999996</v>
      </c>
      <c r="K5" s="107">
        <f t="shared" si="4"/>
        <v>142.74519999999998</v>
      </c>
    </row>
    <row r="6" spans="1:13" x14ac:dyDescent="0.25">
      <c r="A6" s="99"/>
      <c r="B6" s="104" t="s">
        <v>611</v>
      </c>
      <c r="C6" s="105" t="e">
        <f>(#REF!+D6)/2</f>
        <v>#REF!</v>
      </c>
      <c r="D6" s="106">
        <v>12.51</v>
      </c>
      <c r="E6" s="107">
        <f t="shared" si="5"/>
        <v>485.88839999999993</v>
      </c>
      <c r="F6" s="108">
        <f t="shared" ref="F6:F14" si="6">E6*100/$E$15</f>
        <v>12.51</v>
      </c>
      <c r="G6" s="107">
        <f t="shared" si="0"/>
        <v>478.63260000000002</v>
      </c>
      <c r="H6" s="107">
        <f t="shared" si="1"/>
        <v>472.2525</v>
      </c>
      <c r="I6" s="107">
        <f t="shared" si="2"/>
        <v>466.74809999999997</v>
      </c>
      <c r="J6" s="107">
        <f t="shared" si="3"/>
        <v>462.74489999999997</v>
      </c>
      <c r="K6" s="107">
        <f t="shared" si="4"/>
        <v>460.24290000000002</v>
      </c>
    </row>
    <row r="7" spans="1:13" x14ac:dyDescent="0.25">
      <c r="A7" s="99"/>
      <c r="B7" s="104" t="s">
        <v>612</v>
      </c>
      <c r="C7" s="105" t="e">
        <f>(#REF!+D7)/2</f>
        <v>#REF!</v>
      </c>
      <c r="D7" s="106">
        <v>3</v>
      </c>
      <c r="E7" s="107">
        <f t="shared" si="5"/>
        <v>116.52</v>
      </c>
      <c r="F7" s="108">
        <f t="shared" si="6"/>
        <v>3</v>
      </c>
      <c r="G7" s="107">
        <f t="shared" si="0"/>
        <v>114.78</v>
      </c>
      <c r="H7" s="107">
        <f t="shared" si="1"/>
        <v>113.25</v>
      </c>
      <c r="I7" s="107">
        <f t="shared" si="2"/>
        <v>111.93</v>
      </c>
      <c r="J7" s="107">
        <f t="shared" si="3"/>
        <v>110.97</v>
      </c>
      <c r="K7" s="107">
        <f t="shared" si="4"/>
        <v>110.37</v>
      </c>
    </row>
    <row r="8" spans="1:13" x14ac:dyDescent="0.25">
      <c r="A8" s="99"/>
      <c r="B8" s="104" t="s">
        <v>613</v>
      </c>
      <c r="C8" s="105" t="e">
        <f>(#REF!+D8)/2</f>
        <v>#REF!</v>
      </c>
      <c r="D8" s="106">
        <v>7.23</v>
      </c>
      <c r="E8" s="107">
        <f t="shared" si="5"/>
        <v>280.81319999999999</v>
      </c>
      <c r="F8" s="108">
        <f t="shared" si="6"/>
        <v>7.2299999999999995</v>
      </c>
      <c r="G8" s="107">
        <f t="shared" si="0"/>
        <v>276.6198</v>
      </c>
      <c r="H8" s="107">
        <f t="shared" si="1"/>
        <v>272.9325</v>
      </c>
      <c r="I8" s="107">
        <f t="shared" si="2"/>
        <v>269.75129999999996</v>
      </c>
      <c r="J8" s="107">
        <f t="shared" si="3"/>
        <v>267.43769999999995</v>
      </c>
      <c r="K8" s="107">
        <f t="shared" si="4"/>
        <v>265.99169999999998</v>
      </c>
    </row>
    <row r="9" spans="1:13" x14ac:dyDescent="0.25">
      <c r="A9" s="99"/>
      <c r="B9" s="104" t="s">
        <v>614</v>
      </c>
      <c r="C9" s="105" t="e">
        <f>(#REF!+D9)/2</f>
        <v>#REF!</v>
      </c>
      <c r="D9" s="106">
        <v>9.14</v>
      </c>
      <c r="E9" s="107">
        <f t="shared" si="5"/>
        <v>354.99760000000003</v>
      </c>
      <c r="F9" s="108">
        <f t="shared" si="6"/>
        <v>9.14</v>
      </c>
      <c r="G9" s="107">
        <f t="shared" si="0"/>
        <v>349.69639999999998</v>
      </c>
      <c r="H9" s="107">
        <f t="shared" si="1"/>
        <v>345.03500000000003</v>
      </c>
      <c r="I9" s="107">
        <f t="shared" si="2"/>
        <v>341.01340000000005</v>
      </c>
      <c r="J9" s="107">
        <f t="shared" si="3"/>
        <v>338.08859999999999</v>
      </c>
      <c r="K9" s="107">
        <f t="shared" si="4"/>
        <v>336.26060000000007</v>
      </c>
    </row>
    <row r="10" spans="1:13" x14ac:dyDescent="0.25">
      <c r="A10" s="99"/>
      <c r="B10" s="104" t="s">
        <v>615</v>
      </c>
      <c r="C10" s="105" t="e">
        <f>(#REF!+D10)/2</f>
        <v>#REF!</v>
      </c>
      <c r="D10" s="106">
        <v>3.5</v>
      </c>
      <c r="E10" s="107">
        <f t="shared" si="5"/>
        <v>135.94000000000003</v>
      </c>
      <c r="F10" s="108">
        <f t="shared" si="6"/>
        <v>3.5000000000000004</v>
      </c>
      <c r="G10" s="107">
        <f t="shared" si="0"/>
        <v>133.91000000000003</v>
      </c>
      <c r="H10" s="107">
        <f t="shared" si="1"/>
        <v>132.12500000000003</v>
      </c>
      <c r="I10" s="107">
        <f t="shared" si="2"/>
        <v>130.58500000000001</v>
      </c>
      <c r="J10" s="107">
        <f t="shared" si="3"/>
        <v>129.46500000000003</v>
      </c>
      <c r="K10" s="107">
        <f t="shared" si="4"/>
        <v>128.76500000000001</v>
      </c>
    </row>
    <row r="11" spans="1:13" x14ac:dyDescent="0.25">
      <c r="A11" s="99"/>
      <c r="B11" s="104" t="s">
        <v>616</v>
      </c>
      <c r="C11" s="105" t="e">
        <f>(#REF!+D11)/2</f>
        <v>#REF!</v>
      </c>
      <c r="D11" s="106">
        <v>14.9</v>
      </c>
      <c r="E11" s="107">
        <f t="shared" si="5"/>
        <v>578.71600000000001</v>
      </c>
      <c r="F11" s="108">
        <f t="shared" si="6"/>
        <v>14.9</v>
      </c>
      <c r="G11" s="107">
        <f t="shared" si="0"/>
        <v>570.07400000000007</v>
      </c>
      <c r="H11" s="107">
        <f t="shared" si="1"/>
        <v>562.47500000000002</v>
      </c>
      <c r="I11" s="107">
        <f t="shared" si="2"/>
        <v>555.91899999999998</v>
      </c>
      <c r="J11" s="107">
        <f t="shared" si="3"/>
        <v>551.15099999999995</v>
      </c>
      <c r="K11" s="107">
        <f t="shared" si="4"/>
        <v>548.17099999999994</v>
      </c>
    </row>
    <row r="12" spans="1:13" x14ac:dyDescent="0.25">
      <c r="A12" s="99"/>
      <c r="B12" s="104" t="s">
        <v>617</v>
      </c>
      <c r="C12" s="105" t="e">
        <f>(#REF!+D12)/2</f>
        <v>#REF!</v>
      </c>
      <c r="D12" s="106">
        <v>22.44</v>
      </c>
      <c r="E12" s="107">
        <f t="shared" si="5"/>
        <v>871.56960000000004</v>
      </c>
      <c r="F12" s="108">
        <f t="shared" si="6"/>
        <v>22.44</v>
      </c>
      <c r="G12" s="107">
        <f t="shared" si="0"/>
        <v>858.55439999999999</v>
      </c>
      <c r="H12" s="107">
        <f t="shared" si="1"/>
        <v>847.11</v>
      </c>
      <c r="I12" s="107">
        <f t="shared" si="2"/>
        <v>837.2364</v>
      </c>
      <c r="J12" s="107">
        <f t="shared" si="3"/>
        <v>830.05560000000003</v>
      </c>
      <c r="K12" s="107">
        <f t="shared" si="4"/>
        <v>825.56760000000008</v>
      </c>
    </row>
    <row r="13" spans="1:13" x14ac:dyDescent="0.25">
      <c r="A13" s="99"/>
      <c r="B13" s="104" t="s">
        <v>618</v>
      </c>
      <c r="C13" s="105" t="e">
        <f>(#REF!+D13)/2</f>
        <v>#REF!</v>
      </c>
      <c r="D13" s="106">
        <v>1.9530000000000001</v>
      </c>
      <c r="E13" s="107">
        <f t="shared" si="5"/>
        <v>75.854520000000008</v>
      </c>
      <c r="F13" s="108">
        <f t="shared" si="6"/>
        <v>1.9530000000000003</v>
      </c>
      <c r="G13" s="107">
        <f t="shared" si="0"/>
        <v>74.72178000000001</v>
      </c>
      <c r="H13" s="107">
        <f t="shared" si="1"/>
        <v>73.725750000000005</v>
      </c>
      <c r="I13" s="107">
        <f t="shared" si="2"/>
        <v>72.866430000000008</v>
      </c>
      <c r="J13" s="107">
        <f t="shared" si="3"/>
        <v>72.241470000000007</v>
      </c>
      <c r="K13" s="107">
        <f t="shared" si="4"/>
        <v>71.850870000000015</v>
      </c>
    </row>
    <row r="14" spans="1:13" x14ac:dyDescent="0.25">
      <c r="A14" s="99"/>
      <c r="B14" s="109" t="s">
        <v>619</v>
      </c>
      <c r="C14" s="105" t="e">
        <f>(#REF!+D14)/2</f>
        <v>#REF!</v>
      </c>
      <c r="D14" s="106">
        <v>17.62</v>
      </c>
      <c r="E14" s="107">
        <f t="shared" si="5"/>
        <v>684.36080000000004</v>
      </c>
      <c r="F14" s="108">
        <f t="shared" si="6"/>
        <v>17.62</v>
      </c>
      <c r="G14" s="107">
        <f t="shared" si="0"/>
        <v>674.14120000000014</v>
      </c>
      <c r="H14" s="107">
        <f t="shared" si="1"/>
        <v>665.15499999999997</v>
      </c>
      <c r="I14" s="107">
        <f t="shared" si="2"/>
        <v>657.40219999999999</v>
      </c>
      <c r="J14" s="107">
        <f t="shared" si="3"/>
        <v>651.76380000000006</v>
      </c>
      <c r="K14" s="107">
        <f t="shared" si="4"/>
        <v>648.23980000000006</v>
      </c>
    </row>
    <row r="15" spans="1:13" x14ac:dyDescent="0.25">
      <c r="A15" s="99"/>
      <c r="B15" s="110" t="s">
        <v>620</v>
      </c>
      <c r="C15" s="111" t="e">
        <f>SUM(C3:C14)</f>
        <v>#REF!</v>
      </c>
      <c r="D15" s="111">
        <f>SUM(D3:D14)</f>
        <v>100.004</v>
      </c>
      <c r="E15" s="112">
        <v>3884</v>
      </c>
      <c r="F15" s="113">
        <f>SUM(F3:F14)</f>
        <v>100.004</v>
      </c>
      <c r="G15" s="112">
        <f>E15-58</f>
        <v>3826</v>
      </c>
      <c r="H15" s="112">
        <f>G15-51</f>
        <v>3775</v>
      </c>
      <c r="I15" s="112">
        <f>H15-44</f>
        <v>3731</v>
      </c>
      <c r="J15" s="112">
        <f>I15-32</f>
        <v>3699</v>
      </c>
      <c r="K15" s="112">
        <f>J15-20</f>
        <v>3679</v>
      </c>
    </row>
    <row r="16" spans="1:13" x14ac:dyDescent="0.25">
      <c r="M16" s="114"/>
    </row>
    <row r="17" spans="2:11" ht="124.8" customHeight="1" x14ac:dyDescent="0.25">
      <c r="B17" s="223" t="s">
        <v>621</v>
      </c>
      <c r="C17" s="223"/>
      <c r="D17" s="223"/>
      <c r="E17" s="223"/>
      <c r="F17" s="223"/>
      <c r="G17" s="223"/>
      <c r="H17" s="223"/>
      <c r="I17" s="223"/>
      <c r="J17" s="223"/>
      <c r="K17" s="223"/>
    </row>
    <row r="18" spans="2:11" x14ac:dyDescent="0.25">
      <c r="J18" s="115"/>
      <c r="K18" s="115"/>
    </row>
    <row r="19" spans="2:11" x14ac:dyDescent="0.25">
      <c r="I19" s="115"/>
    </row>
    <row r="20" spans="2:11" x14ac:dyDescent="0.25">
      <c r="E20" s="116"/>
    </row>
    <row r="21" spans="2:11" x14ac:dyDescent="0.25">
      <c r="E21" s="116"/>
    </row>
    <row r="22" spans="2:11" x14ac:dyDescent="0.25">
      <c r="E22" s="116"/>
    </row>
  </sheetData>
  <mergeCells count="2">
    <mergeCell ref="B1:K1"/>
    <mergeCell ref="B17:K17"/>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5</vt:i4>
      </vt:variant>
    </vt:vector>
  </HeadingPairs>
  <TitlesOfParts>
    <vt:vector size="5" baseType="lpstr">
      <vt:lpstr>INVESTĪCIJU PLĀNS 2026-2028</vt:lpstr>
      <vt:lpstr>IELAS UN CEĻI 2026-2028</vt:lpstr>
      <vt:lpstr>APGAISMOJUMS 2026-2028</vt:lpstr>
      <vt:lpstr>RĪCĪBAS PLĀNS</vt:lpstr>
      <vt:lpstr>PIELIKUMS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Gerda Rubina-Kiukucane</dc:creator>
  <cp:lastModifiedBy>Gerda Rubīna-Kiukucāne</cp:lastModifiedBy>
  <cp:lastPrinted>2025-06-09T12:17:13Z</cp:lastPrinted>
  <dcterms:created xsi:type="dcterms:W3CDTF">2022-04-06T14:43:16Z</dcterms:created>
  <dcterms:modified xsi:type="dcterms:W3CDTF">2026-04-23T10:46:08Z</dcterms:modified>
</cp:coreProperties>
</file>