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filterPrivacy="1" codeName="ThisWorkbook" autoCompressPictures="0"/>
  <xr:revisionPtr revIDLastSave="0" documentId="13_ncr:1_{1E204169-DF76-4DEB-AE6E-C272870A3BD2}" xr6:coauthVersionLast="47" xr6:coauthVersionMax="47" xr10:uidLastSave="{00000000-0000-0000-0000-000000000000}"/>
  <bookViews>
    <workbookView xWindow="-120" yWindow="-120" windowWidth="20730" windowHeight="11160" tabRatio="788" activeTab="5" xr2:uid="{00000000-000D-0000-FFFF-FFFF00000000}"/>
  </bookViews>
  <sheets>
    <sheet name="Janvāris" sheetId="14" r:id="rId1"/>
    <sheet name="Februāris" sheetId="15" r:id="rId2"/>
    <sheet name="Marts" sheetId="16" r:id="rId3"/>
    <sheet name="Aprīlis" sheetId="17" r:id="rId4"/>
    <sheet name="Maijs" sheetId="18" r:id="rId5"/>
    <sheet name="Jūnijs" sheetId="19" r:id="rId6"/>
    <sheet name="Jūlijs" sheetId="20" r:id="rId7"/>
    <sheet name="Augusts" sheetId="21" r:id="rId8"/>
    <sheet name="Septembris" sheetId="22" r:id="rId9"/>
    <sheet name="Oktobris" sheetId="23" r:id="rId10"/>
    <sheet name="Novembris" sheetId="24" r:id="rId11"/>
    <sheet name="Decembris" sheetId="25" r:id="rId12"/>
  </sheets>
  <definedNames>
    <definedName name="ColumnTitleRegion1..H12.1">Janvāris!$B$3</definedName>
    <definedName name="ColumnTitleRegion1..H12.10">Oktobris!$B$3</definedName>
    <definedName name="ColumnTitleRegion1..H12.11">Novembris!$B$3</definedName>
    <definedName name="ColumnTitleRegion1..H12.12">Decembris!$B$3</definedName>
    <definedName name="ColumnTitleRegion1..H12.2">Februāris!$B$3</definedName>
    <definedName name="ColumnTitleRegion1..H12.3">Marts!$B$3</definedName>
    <definedName name="ColumnTitleRegion1..H12.4">Aprīlis!$B$3</definedName>
    <definedName name="ColumnTitleRegion1..H12.5">Maijs!$B$3</definedName>
    <definedName name="ColumnTitleRegion1..H12.6">Jūnijs!$B$3</definedName>
    <definedName name="ColumnTitleRegion1..H12.7">Jūlijs!$B$3</definedName>
    <definedName name="ColumnTitleRegion1..H12.8">Augusts!$B$3</definedName>
    <definedName name="ColumnTitleRegion1..H12.9">Septembris!$B$3</definedName>
    <definedName name="ColumnTitleRegion2..C14.1">Janvāris!$B$3</definedName>
    <definedName name="ColumnTitleRegion2..C14.10">Oktobris!$B$3</definedName>
    <definedName name="ColumnTitleRegion2..C14.11">Novembris!$B$3</definedName>
    <definedName name="ColumnTitleRegion2..C14.12">Decembris!$B$3</definedName>
    <definedName name="ColumnTitleRegion2..C14.2">Februāris!$B$3</definedName>
    <definedName name="ColumnTitleRegion2..C14.3">Marts!$B$3</definedName>
    <definedName name="ColumnTitleRegion2..C14.4">Aprīlis!$B$3</definedName>
    <definedName name="ColumnTitleRegion2..C14.5">Maijs!$B$3</definedName>
    <definedName name="ColumnTitleRegion2..C14.6">Jūnijs!$B$3</definedName>
    <definedName name="ColumnTitleRegion2..C14.7">Jūlijs!$B$3</definedName>
    <definedName name="ColumnTitleRegion2..C14.8">Augusts!$B$3</definedName>
    <definedName name="ColumnTitleRegion2..C14.9">Septembris!$B$3</definedName>
    <definedName name="DienasUnNedēļas">{0,1,2,3,4,5,6} + {0;1;2;3;4;5}*7</definedName>
    <definedName name="_xlnm.Print_Area" localSheetId="3">Aprīlis!$A:$I</definedName>
    <definedName name="_xlnm.Print_Area" localSheetId="7">Augusts!$A:$I</definedName>
    <definedName name="_xlnm.Print_Area" localSheetId="11">Decembris!$A:$I</definedName>
    <definedName name="_xlnm.Print_Area" localSheetId="1">Februāris!$A:$I</definedName>
    <definedName name="_xlnm.Print_Area" localSheetId="0">Janvāris!$A:$I</definedName>
    <definedName name="_xlnm.Print_Area" localSheetId="6">Jūlijs!$A:$I</definedName>
    <definedName name="_xlnm.Print_Area" localSheetId="5">Jūnijs!$A:$I</definedName>
    <definedName name="_xlnm.Print_Area" localSheetId="4">Maijs!$A:$I</definedName>
    <definedName name="_xlnm.Print_Area" localSheetId="2">Marts!$A:$I</definedName>
    <definedName name="_xlnm.Print_Area" localSheetId="10">Novembris!$A:$I</definedName>
    <definedName name="_xlnm.Print_Area" localSheetId="9">Oktobris!$A:$I</definedName>
    <definedName name="_xlnm.Print_Area" localSheetId="8">Septembris!$A:$I</definedName>
    <definedName name="KalendāraisGads">Janvāris!$K$5</definedName>
    <definedName name="NedēļasSākums">Janvāris!$L$5</definedName>
    <definedName name="RowTitleRegion1..K3">Janvāris!$K$4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2" i="25" l="1"/>
  <c r="B2" i="24"/>
  <c r="B2" i="23"/>
  <c r="B2" i="22"/>
  <c r="B2" i="21"/>
  <c r="B2" i="20"/>
  <c r="B2" i="19"/>
  <c r="B2" i="18"/>
  <c r="B2" i="17"/>
  <c r="B2" i="16"/>
  <c r="B2" i="15"/>
  <c r="B2" i="14"/>
  <c r="B14" i="25" a="1"/>
  <c r="C14" i="25" s="1"/>
  <c r="B12" i="25" a="1"/>
  <c r="H12" i="25" s="1"/>
  <c r="B10" i="25" a="1"/>
  <c r="H10" i="25" s="1"/>
  <c r="B8" i="25" a="1"/>
  <c r="H8" i="25" s="1"/>
  <c r="B6" i="25" a="1"/>
  <c r="H6" i="25" s="1"/>
  <c r="B4" i="25" a="1"/>
  <c r="H4" i="25" s="1"/>
  <c r="B14" i="24" a="1"/>
  <c r="C14" i="24" s="1"/>
  <c r="B12" i="24" a="1"/>
  <c r="H12" i="24" s="1"/>
  <c r="B10" i="24" a="1"/>
  <c r="H10" i="24" s="1"/>
  <c r="B8" i="24" a="1"/>
  <c r="H8" i="24" s="1"/>
  <c r="B6" i="24" a="1"/>
  <c r="H6" i="24" s="1"/>
  <c r="B4" i="24" a="1"/>
  <c r="H4" i="24" s="1"/>
  <c r="B14" i="23" a="1"/>
  <c r="C14" i="23" s="1"/>
  <c r="B12" i="23" a="1"/>
  <c r="H12" i="23" s="1"/>
  <c r="B10" i="23" a="1"/>
  <c r="B8" i="23" a="1"/>
  <c r="H8" i="23" s="1"/>
  <c r="B6" i="23" a="1"/>
  <c r="H6" i="23" s="1"/>
  <c r="B4" i="23" a="1"/>
  <c r="H4" i="23" s="1"/>
  <c r="B14" i="22" a="1"/>
  <c r="C14" i="22" s="1"/>
  <c r="B12" i="22" a="1"/>
  <c r="H12" i="22" s="1"/>
  <c r="B10" i="22" a="1"/>
  <c r="H10" i="22" s="1"/>
  <c r="B8" i="22" a="1"/>
  <c r="H8" i="22" s="1"/>
  <c r="B6" i="22" a="1"/>
  <c r="H6" i="22" s="1"/>
  <c r="B4" i="22" a="1"/>
  <c r="H4" i="22" s="1"/>
  <c r="B14" i="21" a="1"/>
  <c r="C14" i="21" s="1"/>
  <c r="B12" i="21" a="1"/>
  <c r="H12" i="21" s="1"/>
  <c r="B10" i="21" a="1"/>
  <c r="H10" i="21" s="1"/>
  <c r="B8" i="21" a="1"/>
  <c r="H8" i="21" s="1"/>
  <c r="B6" i="21" a="1"/>
  <c r="H6" i="21" s="1"/>
  <c r="B4" i="21" a="1"/>
  <c r="H4" i="21" s="1"/>
  <c r="B14" i="20" a="1"/>
  <c r="C14" i="20" s="1"/>
  <c r="B12" i="20" a="1"/>
  <c r="H12" i="20" s="1"/>
  <c r="B10" i="20" a="1"/>
  <c r="H10" i="20" s="1"/>
  <c r="B8" i="20" a="1"/>
  <c r="H8" i="20" s="1"/>
  <c r="B6" i="20" a="1"/>
  <c r="H6" i="20" s="1"/>
  <c r="B4" i="20" a="1"/>
  <c r="H4" i="20" s="1"/>
  <c r="B14" i="19" a="1"/>
  <c r="C14" i="19" s="1"/>
  <c r="B12" i="19" a="1"/>
  <c r="H12" i="19" s="1"/>
  <c r="B10" i="19" a="1"/>
  <c r="H10" i="19" s="1"/>
  <c r="B8" i="19" a="1"/>
  <c r="H8" i="19" s="1"/>
  <c r="B6" i="19" a="1"/>
  <c r="H6" i="19" s="1"/>
  <c r="B4" i="19" a="1"/>
  <c r="B14" i="18" a="1"/>
  <c r="C14" i="18" s="1"/>
  <c r="B12" i="18" a="1"/>
  <c r="H12" i="18" s="1"/>
  <c r="B10" i="18" a="1"/>
  <c r="H10" i="18" s="1"/>
  <c r="B8" i="18" a="1"/>
  <c r="H8" i="18" s="1"/>
  <c r="B6" i="18" a="1"/>
  <c r="H6" i="18" s="1"/>
  <c r="B4" i="18" a="1"/>
  <c r="H4" i="18" s="1"/>
  <c r="B14" i="17" a="1"/>
  <c r="C14" i="17" s="1"/>
  <c r="B12" i="17" a="1"/>
  <c r="H12" i="17" s="1"/>
  <c r="B10" i="17" a="1"/>
  <c r="H10" i="17" s="1"/>
  <c r="B8" i="17" a="1"/>
  <c r="H8" i="17" s="1"/>
  <c r="B6" i="17" a="1"/>
  <c r="H6" i="17" s="1"/>
  <c r="B4" i="17" a="1"/>
  <c r="H4" i="17" s="1"/>
  <c r="B14" i="16" a="1"/>
  <c r="C14" i="16" s="1"/>
  <c r="B12" i="16" a="1"/>
  <c r="H12" i="16" s="1"/>
  <c r="B10" i="16" a="1"/>
  <c r="H10" i="16" s="1"/>
  <c r="B8" i="16" a="1"/>
  <c r="H8" i="16" s="1"/>
  <c r="B6" i="16" a="1"/>
  <c r="H6" i="16" s="1"/>
  <c r="B4" i="16" a="1"/>
  <c r="H4" i="16" s="1"/>
  <c r="B14" i="15" a="1"/>
  <c r="C14" i="15" s="1"/>
  <c r="B12" i="15" a="1"/>
  <c r="H12" i="15" s="1"/>
  <c r="B10" i="15" a="1"/>
  <c r="H10" i="15" s="1"/>
  <c r="B8" i="15" a="1"/>
  <c r="H8" i="15" s="1"/>
  <c r="B6" i="15" a="1"/>
  <c r="H6" i="15" s="1"/>
  <c r="B4" i="15" a="1"/>
  <c r="H4" i="15" s="1"/>
  <c r="B14" i="14" a="1"/>
  <c r="C14" i="14" s="1"/>
  <c r="B12" i="14" a="1"/>
  <c r="H12" i="14" s="1"/>
  <c r="B10" i="14" a="1"/>
  <c r="H10" i="14" s="1"/>
  <c r="B8" i="14" a="1"/>
  <c r="H8" i="14" s="1"/>
  <c r="B6" i="14" a="1"/>
  <c r="H6" i="14" s="1"/>
  <c r="B4" i="14" a="1"/>
  <c r="H4" i="14" s="1"/>
  <c r="B4" i="14" l="1"/>
  <c r="C4" i="14"/>
  <c r="D4" i="14"/>
  <c r="E4" i="14"/>
  <c r="F4" i="14"/>
  <c r="G4" i="14"/>
  <c r="B6" i="14"/>
  <c r="C6" i="14"/>
  <c r="D6" i="14"/>
  <c r="E6" i="14"/>
  <c r="F6" i="14"/>
  <c r="G6" i="14"/>
  <c r="B8" i="14"/>
  <c r="C8" i="14"/>
  <c r="D8" i="14"/>
  <c r="E8" i="14"/>
  <c r="F8" i="14"/>
  <c r="G8" i="14"/>
  <c r="B10" i="14"/>
  <c r="C10" i="14"/>
  <c r="D10" i="14"/>
  <c r="E10" i="14"/>
  <c r="F10" i="14"/>
  <c r="G10" i="14"/>
  <c r="B12" i="14"/>
  <c r="C12" i="14"/>
  <c r="D12" i="14"/>
  <c r="E12" i="14"/>
  <c r="F12" i="14"/>
  <c r="G12" i="14"/>
  <c r="B14" i="14"/>
  <c r="B4" i="15"/>
  <c r="C4" i="15"/>
  <c r="D4" i="15"/>
  <c r="E4" i="15"/>
  <c r="F4" i="15"/>
  <c r="G4" i="15"/>
  <c r="B6" i="15"/>
  <c r="C6" i="15"/>
  <c r="D6" i="15"/>
  <c r="E6" i="15"/>
  <c r="F6" i="15"/>
  <c r="G6" i="15"/>
  <c r="B8" i="15"/>
  <c r="C8" i="15"/>
  <c r="D8" i="15"/>
  <c r="E8" i="15"/>
  <c r="F8" i="15"/>
  <c r="G8" i="15"/>
  <c r="B10" i="15"/>
  <c r="C10" i="15"/>
  <c r="D10" i="15"/>
  <c r="E10" i="15"/>
  <c r="F10" i="15"/>
  <c r="G10" i="15"/>
  <c r="B12" i="15"/>
  <c r="C12" i="15"/>
  <c r="D12" i="15"/>
  <c r="E12" i="15"/>
  <c r="F12" i="15"/>
  <c r="G12" i="15"/>
  <c r="B14" i="15"/>
  <c r="B4" i="16"/>
  <c r="C4" i="16"/>
  <c r="D4" i="16"/>
  <c r="E4" i="16"/>
  <c r="F4" i="16"/>
  <c r="G4" i="16"/>
  <c r="B6" i="16"/>
  <c r="C6" i="16"/>
  <c r="D6" i="16"/>
  <c r="E6" i="16"/>
  <c r="F6" i="16"/>
  <c r="G6" i="16"/>
  <c r="B8" i="16"/>
  <c r="C8" i="16"/>
  <c r="D8" i="16"/>
  <c r="E8" i="16"/>
  <c r="F8" i="16"/>
  <c r="G8" i="16"/>
  <c r="B10" i="16"/>
  <c r="C10" i="16"/>
  <c r="D10" i="16"/>
  <c r="E10" i="16"/>
  <c r="F10" i="16"/>
  <c r="G10" i="16"/>
  <c r="B12" i="16"/>
  <c r="C12" i="16"/>
  <c r="D12" i="16"/>
  <c r="E12" i="16"/>
  <c r="F12" i="16"/>
  <c r="G12" i="16"/>
  <c r="B14" i="16"/>
  <c r="B4" i="17"/>
  <c r="C4" i="17"/>
  <c r="D4" i="17"/>
  <c r="E4" i="17"/>
  <c r="F4" i="17"/>
  <c r="G4" i="17"/>
  <c r="B6" i="17"/>
  <c r="C6" i="17"/>
  <c r="D6" i="17"/>
  <c r="E6" i="17"/>
  <c r="F6" i="17"/>
  <c r="G6" i="17"/>
  <c r="B8" i="17"/>
  <c r="C8" i="17"/>
  <c r="D8" i="17"/>
  <c r="E8" i="17"/>
  <c r="F8" i="17"/>
  <c r="G8" i="17"/>
  <c r="B10" i="17"/>
  <c r="C10" i="17"/>
  <c r="D10" i="17"/>
  <c r="E10" i="17"/>
  <c r="F10" i="17"/>
  <c r="G10" i="17"/>
  <c r="B12" i="17"/>
  <c r="C12" i="17"/>
  <c r="D12" i="17"/>
  <c r="E12" i="17"/>
  <c r="F12" i="17"/>
  <c r="G12" i="17"/>
  <c r="B14" i="17"/>
  <c r="B4" i="18"/>
  <c r="C4" i="18"/>
  <c r="D4" i="18"/>
  <c r="E4" i="18"/>
  <c r="F4" i="18"/>
  <c r="G4" i="18"/>
  <c r="B6" i="18"/>
  <c r="C6" i="18"/>
  <c r="D6" i="18"/>
  <c r="E6" i="18"/>
  <c r="F6" i="18"/>
  <c r="G6" i="18"/>
  <c r="B8" i="18"/>
  <c r="C8" i="18"/>
  <c r="D8" i="18"/>
  <c r="E8" i="18"/>
  <c r="F8" i="18"/>
  <c r="G8" i="18"/>
  <c r="B10" i="18"/>
  <c r="C10" i="18"/>
  <c r="D10" i="18"/>
  <c r="E10" i="18"/>
  <c r="F10" i="18"/>
  <c r="G10" i="18"/>
  <c r="B12" i="18"/>
  <c r="C12" i="18"/>
  <c r="D12" i="18"/>
  <c r="E12" i="18"/>
  <c r="F12" i="18"/>
  <c r="G12" i="18"/>
  <c r="B14" i="18"/>
  <c r="H4" i="19"/>
  <c r="G4" i="19"/>
  <c r="F4" i="19"/>
  <c r="B4" i="19"/>
  <c r="C4" i="19"/>
  <c r="D4" i="19"/>
  <c r="E4" i="19"/>
  <c r="B6" i="19"/>
  <c r="C6" i="19"/>
  <c r="D6" i="19"/>
  <c r="E6" i="19"/>
  <c r="F6" i="19"/>
  <c r="G6" i="19"/>
  <c r="B8" i="19"/>
  <c r="C8" i="19"/>
  <c r="D8" i="19"/>
  <c r="E8" i="19"/>
  <c r="F8" i="19"/>
  <c r="G8" i="19"/>
  <c r="B10" i="19"/>
  <c r="C10" i="19"/>
  <c r="D10" i="19"/>
  <c r="E10" i="19"/>
  <c r="F10" i="19"/>
  <c r="G10" i="19"/>
  <c r="B12" i="19"/>
  <c r="C12" i="19"/>
  <c r="D12" i="19"/>
  <c r="E12" i="19"/>
  <c r="F12" i="19"/>
  <c r="G12" i="19"/>
  <c r="B14" i="19"/>
  <c r="B4" i="20"/>
  <c r="C4" i="20"/>
  <c r="D4" i="20"/>
  <c r="E4" i="20"/>
  <c r="F4" i="20"/>
  <c r="G4" i="20"/>
  <c r="B6" i="20"/>
  <c r="C6" i="20"/>
  <c r="D6" i="20"/>
  <c r="E6" i="20"/>
  <c r="F6" i="20"/>
  <c r="G6" i="20"/>
  <c r="B8" i="20"/>
  <c r="C8" i="20"/>
  <c r="D8" i="20"/>
  <c r="E8" i="20"/>
  <c r="F8" i="20"/>
  <c r="G8" i="20"/>
  <c r="B10" i="20"/>
  <c r="C10" i="20"/>
  <c r="D10" i="20"/>
  <c r="E10" i="20"/>
  <c r="F10" i="20"/>
  <c r="G10" i="20"/>
  <c r="B12" i="20"/>
  <c r="C12" i="20"/>
  <c r="D12" i="20"/>
  <c r="E12" i="20"/>
  <c r="F12" i="20"/>
  <c r="G12" i="20"/>
  <c r="B14" i="20"/>
  <c r="B4" i="21"/>
  <c r="C4" i="21"/>
  <c r="D4" i="21"/>
  <c r="E4" i="21"/>
  <c r="F4" i="21"/>
  <c r="G4" i="21"/>
  <c r="B6" i="21"/>
  <c r="C6" i="21"/>
  <c r="D6" i="21"/>
  <c r="E6" i="21"/>
  <c r="F6" i="21"/>
  <c r="G6" i="21"/>
  <c r="B8" i="21"/>
  <c r="C8" i="21"/>
  <c r="D8" i="21"/>
  <c r="E8" i="21"/>
  <c r="F8" i="21"/>
  <c r="G8" i="21"/>
  <c r="B10" i="21"/>
  <c r="C10" i="21"/>
  <c r="D10" i="21"/>
  <c r="E10" i="21"/>
  <c r="F10" i="21"/>
  <c r="G10" i="21"/>
  <c r="B12" i="21"/>
  <c r="C12" i="21"/>
  <c r="D12" i="21"/>
  <c r="E12" i="21"/>
  <c r="F12" i="21"/>
  <c r="G12" i="21"/>
  <c r="B14" i="21"/>
  <c r="B4" i="22"/>
  <c r="C4" i="22"/>
  <c r="D4" i="22"/>
  <c r="E4" i="22"/>
  <c r="F4" i="22"/>
  <c r="G4" i="22"/>
  <c r="B6" i="22"/>
  <c r="C6" i="22"/>
  <c r="D6" i="22"/>
  <c r="E6" i="22"/>
  <c r="F6" i="22"/>
  <c r="G6" i="22"/>
  <c r="B8" i="22"/>
  <c r="C8" i="22"/>
  <c r="D8" i="22"/>
  <c r="E8" i="22"/>
  <c r="F8" i="22"/>
  <c r="G8" i="22"/>
  <c r="B10" i="22"/>
  <c r="C10" i="22"/>
  <c r="D10" i="22"/>
  <c r="E10" i="22"/>
  <c r="F10" i="22"/>
  <c r="G10" i="22"/>
  <c r="B12" i="22"/>
  <c r="C12" i="22"/>
  <c r="D12" i="22"/>
  <c r="E12" i="22"/>
  <c r="F12" i="22"/>
  <c r="G12" i="22"/>
  <c r="B14" i="22"/>
  <c r="B4" i="23"/>
  <c r="C4" i="23"/>
  <c r="D4" i="23"/>
  <c r="E4" i="23"/>
  <c r="F4" i="23"/>
  <c r="G4" i="23"/>
  <c r="B6" i="23"/>
  <c r="C6" i="23"/>
  <c r="D6" i="23"/>
  <c r="E6" i="23"/>
  <c r="F6" i="23"/>
  <c r="G6" i="23"/>
  <c r="B8" i="23"/>
  <c r="C8" i="23"/>
  <c r="D8" i="23"/>
  <c r="E8" i="23"/>
  <c r="F8" i="23"/>
  <c r="G8" i="23"/>
  <c r="H10" i="23"/>
  <c r="G10" i="23"/>
  <c r="B10" i="23"/>
  <c r="C10" i="23"/>
  <c r="D10" i="23"/>
  <c r="E10" i="23"/>
  <c r="F10" i="23"/>
  <c r="B12" i="23"/>
  <c r="C12" i="23"/>
  <c r="D12" i="23"/>
  <c r="E12" i="23"/>
  <c r="F12" i="23"/>
  <c r="G12" i="23"/>
  <c r="B14" i="23"/>
  <c r="B4" i="24"/>
  <c r="C4" i="24"/>
  <c r="D4" i="24"/>
  <c r="E4" i="24"/>
  <c r="F4" i="24"/>
  <c r="G4" i="24"/>
  <c r="B6" i="24"/>
  <c r="C6" i="24"/>
  <c r="D6" i="24"/>
  <c r="E6" i="24"/>
  <c r="F6" i="24"/>
  <c r="G6" i="24"/>
  <c r="B8" i="24"/>
  <c r="C8" i="24"/>
  <c r="D8" i="24"/>
  <c r="E8" i="24"/>
  <c r="F8" i="24"/>
  <c r="G8" i="24"/>
  <c r="B10" i="24"/>
  <c r="C10" i="24"/>
  <c r="D10" i="24"/>
  <c r="E10" i="24"/>
  <c r="F10" i="24"/>
  <c r="G10" i="24"/>
  <c r="B12" i="24"/>
  <c r="C12" i="24"/>
  <c r="D12" i="24"/>
  <c r="E12" i="24"/>
  <c r="F12" i="24"/>
  <c r="G12" i="24"/>
  <c r="B14" i="24"/>
  <c r="B4" i="25"/>
  <c r="C4" i="25"/>
  <c r="D4" i="25"/>
  <c r="E4" i="25"/>
  <c r="F4" i="25"/>
  <c r="G4" i="25"/>
  <c r="B6" i="25"/>
  <c r="C6" i="25"/>
  <c r="D6" i="25"/>
  <c r="E6" i="25"/>
  <c r="F6" i="25"/>
  <c r="G6" i="25"/>
  <c r="B8" i="25"/>
  <c r="C8" i="25"/>
  <c r="D8" i="25"/>
  <c r="E8" i="25"/>
  <c r="F8" i="25"/>
  <c r="G8" i="25"/>
  <c r="B10" i="25"/>
  <c r="C10" i="25"/>
  <c r="D10" i="25"/>
  <c r="E10" i="25"/>
  <c r="F10" i="25"/>
  <c r="G10" i="25"/>
  <c r="B12" i="25"/>
  <c r="C12" i="25"/>
  <c r="D12" i="25"/>
  <c r="E12" i="25"/>
  <c r="F12" i="25"/>
  <c r="G12" i="25"/>
  <c r="B14" i="25"/>
  <c r="B3" i="24"/>
  <c r="B3" i="23"/>
  <c r="B3" i="22"/>
  <c r="B3" i="21"/>
  <c r="B3" i="20"/>
  <c r="B3" i="19" l="1"/>
  <c r="B3" i="18"/>
  <c r="B3" i="17"/>
  <c r="B3" i="16" l="1"/>
  <c r="B3" i="25" l="1"/>
  <c r="B3" i="15" l="1"/>
  <c r="G3" i="25" l="1"/>
  <c r="G3" i="24"/>
  <c r="G3" i="23"/>
  <c r="H3" i="22"/>
  <c r="G3" i="21"/>
  <c r="E3" i="20"/>
  <c r="H3" i="19"/>
  <c r="G3" i="18"/>
  <c r="H3" i="17"/>
  <c r="H3" i="16"/>
  <c r="H3" i="15"/>
  <c r="F3" i="18" l="1"/>
  <c r="D3" i="18"/>
  <c r="H3" i="18"/>
  <c r="D3" i="25"/>
  <c r="F3" i="25"/>
  <c r="H3" i="25"/>
  <c r="C3" i="25"/>
  <c r="E3" i="25"/>
  <c r="D3" i="24"/>
  <c r="F3" i="24"/>
  <c r="H3" i="24"/>
  <c r="C3" i="24"/>
  <c r="E3" i="24"/>
  <c r="D3" i="23"/>
  <c r="F3" i="23"/>
  <c r="H3" i="23"/>
  <c r="C3" i="23"/>
  <c r="E3" i="23"/>
  <c r="C3" i="22"/>
  <c r="E3" i="22"/>
  <c r="G3" i="22"/>
  <c r="D3" i="22"/>
  <c r="F3" i="22"/>
  <c r="D3" i="21"/>
  <c r="F3" i="21"/>
  <c r="H3" i="21"/>
  <c r="C3" i="21"/>
  <c r="E3" i="21"/>
  <c r="C3" i="20"/>
  <c r="G3" i="20"/>
  <c r="D3" i="20"/>
  <c r="F3" i="20"/>
  <c r="H3" i="20"/>
  <c r="C3" i="19"/>
  <c r="E3" i="19"/>
  <c r="G3" i="19"/>
  <c r="D3" i="19"/>
  <c r="F3" i="19"/>
  <c r="C3" i="18"/>
  <c r="E3" i="18"/>
  <c r="C3" i="17"/>
  <c r="E3" i="17"/>
  <c r="G3" i="17"/>
  <c r="D3" i="17"/>
  <c r="F3" i="17"/>
  <c r="C3" i="16"/>
  <c r="E3" i="16"/>
  <c r="G3" i="16"/>
  <c r="D3" i="16"/>
  <c r="F3" i="16"/>
  <c r="C3" i="15"/>
  <c r="E3" i="15"/>
  <c r="G3" i="15"/>
  <c r="D3" i="15"/>
  <c r="F3" i="15"/>
  <c r="B3" i="14"/>
  <c r="G3" i="14" l="1"/>
  <c r="E3" i="14"/>
  <c r="C3" i="14"/>
  <c r="H3" i="14"/>
  <c r="F3" i="14"/>
  <c r="D3" i="14"/>
</calcChain>
</file>

<file path=xl/sharedStrings.xml><?xml version="1.0" encoding="utf-8"?>
<sst xmlns="http://schemas.openxmlformats.org/spreadsheetml/2006/main" count="43" uniqueCount="11">
  <si>
    <t>Piezīmes</t>
  </si>
  <si>
    <t xml:space="preserve"> </t>
  </si>
  <si>
    <t>Kalendāra iestatījumi</t>
  </si>
  <si>
    <t>Gads</t>
  </si>
  <si>
    <t>Nedēļas sākums</t>
  </si>
  <si>
    <t>pirmdiena</t>
  </si>
  <si>
    <t>Babītes Sporta centrs (Piņķi)</t>
  </si>
  <si>
    <t>brīvdiena</t>
  </si>
  <si>
    <t>18:00-18:40 Elizabete</t>
  </si>
  <si>
    <t>10:15-11:00 Justīne</t>
  </si>
  <si>
    <t>10:15-11:00 Elizabete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</si>
</sst>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d"/>
  </numFmts>
  <fonts count="23">
    <font>
      <sz val="11"/>
      <color theme="1" tint="0.24994659260841701"/>
      <name val="Century Gothic"/>
      <family val="2"/>
      <scheme val="minor"/>
    </font>
    <font>
      <sz val="8"/>
      <name val="Arial"/>
      <family val="2"/>
    </font>
    <font>
      <b/>
      <sz val="11"/>
      <color theme="0"/>
      <name val="Century Gothic"/>
      <family val="2"/>
      <scheme val="minor"/>
    </font>
    <font>
      <b/>
      <sz val="14"/>
      <color theme="0"/>
      <name val="Century Gothic"/>
      <family val="2"/>
      <scheme val="minor"/>
    </font>
    <font>
      <sz val="35"/>
      <color theme="4"/>
      <name val="Century Gothic"/>
      <family val="2"/>
      <scheme val="minor"/>
    </font>
    <font>
      <sz val="12"/>
      <color theme="4" tint="-0.24994659260841701"/>
      <name val="Century Gothic"/>
      <family val="1"/>
      <scheme val="major"/>
    </font>
    <font>
      <sz val="11"/>
      <color theme="1" tint="0.34998626667073579"/>
      <name val="Century Gothic"/>
      <family val="2"/>
      <scheme val="minor"/>
    </font>
    <font>
      <sz val="11"/>
      <color theme="4" tint="-0.24994659260841701"/>
      <name val="Century Gothic"/>
      <family val="2"/>
      <scheme val="minor"/>
    </font>
    <font>
      <sz val="11"/>
      <color indexed="63"/>
      <name val="Century Gothic"/>
      <family val="2"/>
      <scheme val="minor"/>
    </font>
    <font>
      <sz val="11"/>
      <name val="Century Gothic"/>
      <family val="2"/>
      <scheme val="minor"/>
    </font>
    <font>
      <b/>
      <sz val="11"/>
      <color theme="1" tint="0.34998626667073579"/>
      <name val="Century Gothic"/>
      <family val="2"/>
      <scheme val="minor"/>
    </font>
    <font>
      <sz val="11"/>
      <color theme="1" tint="0.24994659260841701"/>
      <name val="Century Gothic"/>
      <family val="2"/>
      <scheme val="minor"/>
    </font>
    <font>
      <sz val="11"/>
      <color theme="1" tint="0.14999847407452621"/>
      <name val="Century Gothic"/>
      <family val="1"/>
      <scheme val="minor"/>
    </font>
    <font>
      <sz val="35"/>
      <color theme="1" tint="0.14999847407452621"/>
      <name val="Century Gothic"/>
      <family val="1"/>
      <scheme val="minor"/>
    </font>
    <font>
      <sz val="12"/>
      <color theme="1" tint="0.14999847407452621"/>
      <name val="Century Gothic"/>
      <family val="1"/>
      <scheme val="minor"/>
    </font>
    <font>
      <sz val="10"/>
      <color theme="1" tint="0.14999847407452621"/>
      <name val="Century Gothic"/>
      <family val="1"/>
      <scheme val="minor"/>
    </font>
    <font>
      <sz val="12"/>
      <name val="Century Gothic"/>
      <family val="1"/>
      <scheme val="minor"/>
    </font>
    <font>
      <b/>
      <sz val="36"/>
      <color theme="8" tint="-0.499984740745262"/>
      <name val="Century Gothic"/>
      <family val="1"/>
      <scheme val="major"/>
    </font>
    <font>
      <b/>
      <sz val="36"/>
      <color theme="9" tint="-0.499984740745262"/>
      <name val="Century Gothic"/>
      <family val="1"/>
      <scheme val="major"/>
    </font>
    <font>
      <b/>
      <sz val="36"/>
      <color theme="5" tint="-0.499984740745262"/>
      <name val="Century Gothic"/>
      <family val="1"/>
      <scheme val="major"/>
    </font>
    <font>
      <b/>
      <sz val="36"/>
      <color theme="7" tint="-0.499984740745262"/>
      <name val="Century Gothic"/>
      <family val="1"/>
      <scheme val="major"/>
    </font>
    <font>
      <sz val="6"/>
      <name val="Century Gothic"/>
      <family val="3"/>
      <charset val="128"/>
      <scheme val="minor"/>
    </font>
    <font>
      <sz val="11"/>
      <color rgb="FFFF0000"/>
      <name val="Century Gothic"/>
      <family val="2"/>
      <scheme val="minor"/>
    </font>
  </fonts>
  <fills count="10">
    <fill>
      <patternFill patternType="none"/>
    </fill>
    <fill>
      <patternFill patternType="gray125"/>
    </fill>
    <fill>
      <patternFill patternType="solid">
        <fgColor theme="4" tint="0.59999389629810485"/>
        <bgColor indexed="65"/>
      </patternFill>
    </fill>
    <fill>
      <patternFill patternType="solid">
        <fgColor theme="4"/>
      </patternFill>
    </fill>
    <fill>
      <patternFill patternType="solid">
        <fgColor theme="8"/>
      </patternFill>
    </fill>
    <fill>
      <patternFill patternType="solid">
        <fgColor theme="2"/>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7" tint="0.59999389629810485"/>
        <bgColor indexed="64"/>
      </patternFill>
    </fill>
  </fills>
  <borders count="32">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right/>
      <top/>
      <bottom style="medium">
        <color theme="4" tint="-0.24994659260841701"/>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right/>
      <top/>
      <bottom style="thin">
        <color theme="8" tint="0.59996337778862885"/>
      </bottom>
      <diagonal/>
    </border>
    <border>
      <left style="thin">
        <color theme="8" tint="0.59996337778862885"/>
      </left>
      <right style="thin">
        <color theme="8" tint="0.59996337778862885"/>
      </right>
      <top style="thin">
        <color theme="8" tint="0.59996337778862885"/>
      </top>
      <bottom style="thin">
        <color theme="8" tint="0.59996337778862885"/>
      </bottom>
      <diagonal/>
    </border>
    <border>
      <left style="thin">
        <color theme="8" tint="0.59996337778862885"/>
      </left>
      <right style="thin">
        <color theme="8" tint="0.59996337778862885"/>
      </right>
      <top style="thin">
        <color theme="8" tint="0.59996337778862885"/>
      </top>
      <bottom/>
      <diagonal/>
    </border>
    <border>
      <left style="thin">
        <color theme="8" tint="0.59996337778862885"/>
      </left>
      <right style="thin">
        <color theme="8" tint="0.59996337778862885"/>
      </right>
      <top/>
      <bottom style="thin">
        <color theme="8" tint="0.59996337778862885"/>
      </bottom>
      <diagonal/>
    </border>
    <border>
      <left/>
      <right style="thin">
        <color theme="8" tint="0.59996337778862885"/>
      </right>
      <top style="thin">
        <color theme="8" tint="0.59996337778862885"/>
      </top>
      <bottom/>
      <diagonal/>
    </border>
    <border>
      <left/>
      <right style="thin">
        <color theme="8" tint="0.59996337778862885"/>
      </right>
      <top/>
      <bottom style="thin">
        <color theme="8" tint="0.59996337778862885"/>
      </bottom>
      <diagonal/>
    </border>
    <border>
      <left/>
      <right/>
      <top style="thin">
        <color theme="8" tint="0.59996337778862885"/>
      </top>
      <bottom/>
      <diagonal/>
    </border>
    <border>
      <left style="thin">
        <color theme="9" tint="0.59996337778862885"/>
      </left>
      <right style="thin">
        <color theme="9" tint="0.59996337778862885"/>
      </right>
      <top style="thin">
        <color theme="9" tint="0.59996337778862885"/>
      </top>
      <bottom/>
      <diagonal/>
    </border>
    <border>
      <left style="thin">
        <color theme="9" tint="0.59996337778862885"/>
      </left>
      <right style="thin">
        <color theme="9" tint="0.59996337778862885"/>
      </right>
      <top/>
      <bottom style="thin">
        <color theme="9" tint="0.59996337778862885"/>
      </bottom>
      <diagonal/>
    </border>
    <border>
      <left/>
      <right/>
      <top/>
      <bottom style="thin">
        <color theme="9" tint="0.59996337778862885"/>
      </bottom>
      <diagonal/>
    </border>
    <border>
      <left/>
      <right style="thin">
        <color theme="9" tint="0.59996337778862885"/>
      </right>
      <top/>
      <bottom style="thin">
        <color theme="9" tint="0.59996337778862885"/>
      </bottom>
      <diagonal/>
    </border>
    <border>
      <left/>
      <right/>
      <top style="thin">
        <color theme="9" tint="0.59996337778862885"/>
      </top>
      <bottom/>
      <diagonal/>
    </border>
    <border>
      <left/>
      <right style="thin">
        <color theme="9" tint="0.59996337778862885"/>
      </right>
      <top style="thin">
        <color theme="9" tint="0.59996337778862885"/>
      </top>
      <bottom/>
      <diagonal/>
    </border>
    <border>
      <left style="thin">
        <color theme="7" tint="0.59996337778862885"/>
      </left>
      <right style="thin">
        <color theme="7" tint="0.59996337778862885"/>
      </right>
      <top style="thin">
        <color theme="7" tint="0.59996337778862885"/>
      </top>
      <bottom/>
      <diagonal/>
    </border>
    <border>
      <left style="thin">
        <color theme="7" tint="0.59996337778862885"/>
      </left>
      <right style="thin">
        <color theme="7" tint="0.59996337778862885"/>
      </right>
      <top/>
      <bottom style="thin">
        <color theme="7" tint="0.59996337778862885"/>
      </bottom>
      <diagonal/>
    </border>
    <border>
      <left/>
      <right/>
      <top/>
      <bottom style="thin">
        <color theme="7" tint="0.59996337778862885"/>
      </bottom>
      <diagonal/>
    </border>
    <border>
      <left/>
      <right style="thin">
        <color theme="7" tint="0.59996337778862885"/>
      </right>
      <top/>
      <bottom style="thin">
        <color theme="7" tint="0.59996337778862885"/>
      </bottom>
      <diagonal/>
    </border>
    <border>
      <left/>
      <right/>
      <top style="thin">
        <color theme="7" tint="0.59996337778862885"/>
      </top>
      <bottom/>
      <diagonal/>
    </border>
    <border>
      <left/>
      <right style="thin">
        <color theme="7" tint="0.59996337778862885"/>
      </right>
      <top style="thin">
        <color theme="7" tint="0.59996337778862885"/>
      </top>
      <bottom/>
      <diagonal/>
    </border>
    <border>
      <left style="thin">
        <color theme="5" tint="0.59996337778862885"/>
      </left>
      <right style="thin">
        <color theme="5" tint="0.59996337778862885"/>
      </right>
      <top style="thin">
        <color theme="5" tint="0.59996337778862885"/>
      </top>
      <bottom/>
      <diagonal/>
    </border>
    <border>
      <left style="thin">
        <color theme="5" tint="0.59996337778862885"/>
      </left>
      <right style="thin">
        <color theme="5" tint="0.59996337778862885"/>
      </right>
      <top/>
      <bottom style="thin">
        <color theme="5" tint="0.59996337778862885"/>
      </bottom>
      <diagonal/>
    </border>
    <border>
      <left/>
      <right/>
      <top/>
      <bottom style="thin">
        <color theme="5" tint="0.59996337778862885"/>
      </bottom>
      <diagonal/>
    </border>
    <border>
      <left/>
      <right style="thin">
        <color theme="5" tint="0.59996337778862885"/>
      </right>
      <top/>
      <bottom style="thin">
        <color theme="5" tint="0.59996337778862885"/>
      </bottom>
      <diagonal/>
    </border>
    <border>
      <left/>
      <right/>
      <top style="thin">
        <color theme="5" tint="0.59996337778862885"/>
      </top>
      <bottom/>
      <diagonal/>
    </border>
    <border>
      <left/>
      <right style="thin">
        <color theme="5" tint="0.59996337778862885"/>
      </right>
      <top style="thin">
        <color theme="5" tint="0.59996337778862885"/>
      </top>
      <bottom/>
      <diagonal/>
    </border>
  </borders>
  <cellStyleXfs count="17">
    <xf numFmtId="0" fontId="0" fillId="0" borderId="0">
      <alignment vertical="top"/>
    </xf>
    <xf numFmtId="0" fontId="8" fillId="2" borderId="0" applyNumberFormat="0" applyBorder="0" applyAlignment="0" applyProtection="0"/>
    <xf numFmtId="0" fontId="7" fillId="0" borderId="3" applyNumberFormat="0" applyFill="0" applyProtection="0">
      <alignment horizontal="left" vertical="center" indent="1"/>
    </xf>
    <xf numFmtId="0" fontId="2" fillId="3" borderId="1" applyNumberFormat="0" applyAlignment="0" applyProtection="0"/>
    <xf numFmtId="0" fontId="3" fillId="4" borderId="2" applyNumberFormat="0" applyProtection="0">
      <alignment vertical="center"/>
    </xf>
    <xf numFmtId="0" fontId="4" fillId="0" borderId="0" applyFill="0" applyBorder="0" applyProtection="0">
      <alignment vertical="center"/>
    </xf>
    <xf numFmtId="167"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164" fontId="6" fillId="0" borderId="0" applyFont="0" applyFill="0" applyBorder="0" applyAlignment="0" applyProtection="0"/>
    <xf numFmtId="9" fontId="6" fillId="0" borderId="0" applyFont="0" applyFill="0" applyBorder="0" applyAlignment="0" applyProtection="0"/>
    <xf numFmtId="0" fontId="10" fillId="5" borderId="0" applyBorder="0" applyProtection="0">
      <alignment horizontal="left" vertical="top" wrapText="1" indent="1"/>
    </xf>
    <xf numFmtId="168" fontId="6" fillId="0" borderId="0">
      <alignment horizontal="left" indent="1"/>
    </xf>
    <xf numFmtId="0" fontId="9" fillId="5" borderId="0" applyNumberFormat="0" applyFont="0" applyBorder="0" applyAlignment="0">
      <alignment horizontal="left" vertical="center" indent="1"/>
    </xf>
    <xf numFmtId="0" fontId="5" fillId="0" borderId="0">
      <alignment horizontal="left" indent="1"/>
    </xf>
    <xf numFmtId="0" fontId="7" fillId="0" borderId="0" applyFill="0" applyProtection="0"/>
    <xf numFmtId="0" fontId="11" fillId="0" borderId="0" applyFill="0" applyProtection="0"/>
  </cellStyleXfs>
  <cellXfs count="64">
    <xf numFmtId="0" fontId="0" fillId="0" borderId="0" xfId="0">
      <alignment vertical="top"/>
    </xf>
    <xf numFmtId="0" fontId="12" fillId="0" borderId="0" xfId="0" applyFont="1">
      <alignment vertical="top"/>
    </xf>
    <xf numFmtId="0" fontId="12" fillId="0" borderId="0" xfId="2" applyFont="1" applyFill="1" applyBorder="1" applyAlignment="1">
      <alignment vertical="center"/>
    </xf>
    <xf numFmtId="0" fontId="13" fillId="0" borderId="0" xfId="5" applyFont="1" applyFill="1" applyAlignment="1">
      <alignment horizontal="left" vertical="center"/>
    </xf>
    <xf numFmtId="0" fontId="14" fillId="0" borderId="0" xfId="0" applyFont="1" applyAlignment="1">
      <alignment horizontal="left" vertical="center" indent="1"/>
    </xf>
    <xf numFmtId="168" fontId="14" fillId="0" borderId="9" xfId="12" applyFont="1" applyBorder="1" applyAlignment="1">
      <alignment horizontal="right" vertical="center" indent="1"/>
    </xf>
    <xf numFmtId="168" fontId="14" fillId="0" borderId="9" xfId="13" applyNumberFormat="1" applyFont="1" applyFill="1" applyBorder="1" applyAlignment="1">
      <alignment horizontal="right" vertical="center" wrapText="1" indent="1"/>
    </xf>
    <xf numFmtId="0" fontId="16" fillId="6" borderId="4" xfId="2" applyFont="1" applyFill="1" applyBorder="1" applyAlignment="1">
      <alignment horizontal="center" vertical="center"/>
    </xf>
    <xf numFmtId="0" fontId="16" fillId="6" borderId="5" xfId="2" applyFont="1" applyFill="1" applyBorder="1" applyAlignment="1">
      <alignment horizontal="center" vertical="center"/>
    </xf>
    <xf numFmtId="0" fontId="16" fillId="6" borderId="6" xfId="2" applyFont="1" applyFill="1" applyBorder="1" applyAlignment="1">
      <alignment horizontal="center" vertical="center"/>
    </xf>
    <xf numFmtId="0" fontId="14" fillId="0" borderId="0" xfId="0" applyFont="1" applyAlignment="1">
      <alignment horizontal="center" vertical="center"/>
    </xf>
    <xf numFmtId="168" fontId="14" fillId="0" borderId="9" xfId="12" applyFont="1" applyBorder="1" applyAlignment="1">
      <alignment horizontal="right" indent="1"/>
    </xf>
    <xf numFmtId="168" fontId="14" fillId="0" borderId="11" xfId="12" applyFont="1" applyBorder="1" applyAlignment="1">
      <alignment horizontal="right" indent="1"/>
    </xf>
    <xf numFmtId="0" fontId="15" fillId="0" borderId="10" xfId="0" applyFont="1" applyBorder="1" applyAlignment="1">
      <alignment horizontal="left" vertical="top" wrapText="1" indent="1"/>
    </xf>
    <xf numFmtId="0" fontId="15" fillId="0" borderId="0" xfId="0" applyFont="1" applyAlignment="1">
      <alignment horizontal="left" vertical="top" wrapText="1" indent="1"/>
    </xf>
    <xf numFmtId="0" fontId="15" fillId="0" borderId="10" xfId="13" applyFont="1" applyFill="1" applyBorder="1" applyAlignment="1">
      <alignment horizontal="left" vertical="top" wrapText="1" indent="1"/>
    </xf>
    <xf numFmtId="0" fontId="12" fillId="0" borderId="8" xfId="16" applyFont="1" applyFill="1" applyBorder="1" applyAlignment="1">
      <alignment horizontal="center" vertical="center"/>
    </xf>
    <xf numFmtId="0" fontId="12" fillId="0" borderId="8" xfId="14" applyFont="1" applyBorder="1" applyAlignment="1">
      <alignment horizontal="center" vertical="center"/>
    </xf>
    <xf numFmtId="0" fontId="16" fillId="7" borderId="4" xfId="2" applyFont="1" applyFill="1" applyBorder="1" applyAlignment="1">
      <alignment horizontal="center" vertical="center"/>
    </xf>
    <xf numFmtId="0" fontId="16" fillId="7" borderId="5" xfId="2" applyFont="1" applyFill="1" applyBorder="1" applyAlignment="1">
      <alignment horizontal="center" vertical="center"/>
    </xf>
    <xf numFmtId="0" fontId="16" fillId="7" borderId="6" xfId="2" applyFont="1" applyFill="1" applyBorder="1" applyAlignment="1">
      <alignment horizontal="center" vertical="center"/>
    </xf>
    <xf numFmtId="0" fontId="16" fillId="8" borderId="4" xfId="2" applyFont="1" applyFill="1" applyBorder="1" applyAlignment="1">
      <alignment horizontal="center" vertical="center"/>
    </xf>
    <xf numFmtId="0" fontId="16" fillId="8" borderId="5" xfId="2" applyFont="1" applyFill="1" applyBorder="1" applyAlignment="1">
      <alignment horizontal="center" vertical="center"/>
    </xf>
    <xf numFmtId="0" fontId="16" fillId="8" borderId="6" xfId="2" applyFont="1" applyFill="1" applyBorder="1" applyAlignment="1">
      <alignment horizontal="center" vertical="center"/>
    </xf>
    <xf numFmtId="168" fontId="14" fillId="0" borderId="14" xfId="12" applyFont="1" applyBorder="1" applyAlignment="1">
      <alignment horizontal="right" indent="1"/>
    </xf>
    <xf numFmtId="0" fontId="15" fillId="0" borderId="15" xfId="13" applyFont="1" applyFill="1" applyBorder="1" applyAlignment="1">
      <alignment horizontal="left" vertical="top" wrapText="1" indent="1"/>
    </xf>
    <xf numFmtId="0" fontId="15" fillId="0" borderId="15" xfId="0" applyFont="1" applyBorder="1" applyAlignment="1">
      <alignment horizontal="left" vertical="top" wrapText="1" indent="1"/>
    </xf>
    <xf numFmtId="168" fontId="14" fillId="0" borderId="14" xfId="13" applyNumberFormat="1" applyFont="1" applyFill="1" applyBorder="1" applyAlignment="1">
      <alignment horizontal="right" vertical="center" wrapText="1" indent="1"/>
    </xf>
    <xf numFmtId="168" fontId="14" fillId="0" borderId="14" xfId="12" applyFont="1" applyBorder="1" applyAlignment="1">
      <alignment horizontal="right" vertical="center" indent="1"/>
    </xf>
    <xf numFmtId="0" fontId="16" fillId="9" borderId="4" xfId="2" applyFont="1" applyFill="1" applyBorder="1" applyAlignment="1">
      <alignment horizontal="center" vertical="center"/>
    </xf>
    <xf numFmtId="0" fontId="16" fillId="9" borderId="5" xfId="2" applyFont="1" applyFill="1" applyBorder="1" applyAlignment="1">
      <alignment horizontal="center" vertical="center"/>
    </xf>
    <xf numFmtId="0" fontId="16" fillId="9" borderId="6" xfId="2" applyFont="1" applyFill="1" applyBorder="1" applyAlignment="1">
      <alignment horizontal="center" vertical="center"/>
    </xf>
    <xf numFmtId="168" fontId="14" fillId="0" borderId="20" xfId="12" applyFont="1" applyBorder="1" applyAlignment="1">
      <alignment horizontal="right" indent="1"/>
    </xf>
    <xf numFmtId="0" fontId="15" fillId="0" borderId="21" xfId="13" applyFont="1" applyFill="1" applyBorder="1" applyAlignment="1">
      <alignment horizontal="left" vertical="top" wrapText="1" indent="1"/>
    </xf>
    <xf numFmtId="0" fontId="15" fillId="0" borderId="21" xfId="0" applyFont="1" applyBorder="1" applyAlignment="1">
      <alignment horizontal="left" vertical="top" wrapText="1" indent="1"/>
    </xf>
    <xf numFmtId="168" fontId="14" fillId="0" borderId="20" xfId="13" applyNumberFormat="1" applyFont="1" applyFill="1" applyBorder="1" applyAlignment="1">
      <alignment horizontal="right" vertical="center" wrapText="1" indent="1"/>
    </xf>
    <xf numFmtId="168" fontId="14" fillId="0" borderId="20" xfId="12" applyFont="1" applyBorder="1" applyAlignment="1">
      <alignment horizontal="right" vertical="center" indent="1"/>
    </xf>
    <xf numFmtId="168" fontId="14" fillId="0" borderId="26" xfId="12" applyFont="1" applyBorder="1" applyAlignment="1">
      <alignment horizontal="right" indent="1"/>
    </xf>
    <xf numFmtId="0" fontId="15" fillId="0" borderId="27" xfId="13" applyFont="1" applyFill="1" applyBorder="1" applyAlignment="1">
      <alignment horizontal="left" vertical="top" wrapText="1" indent="1"/>
    </xf>
    <xf numFmtId="0" fontId="15" fillId="0" borderId="27" xfId="0" applyFont="1" applyBorder="1" applyAlignment="1">
      <alignment horizontal="left" vertical="top" wrapText="1" indent="1"/>
    </xf>
    <xf numFmtId="168" fontId="14" fillId="0" borderId="26" xfId="13" applyNumberFormat="1" applyFont="1" applyFill="1" applyBorder="1" applyAlignment="1">
      <alignment horizontal="right" vertical="center" wrapText="1" indent="1"/>
    </xf>
    <xf numFmtId="168" fontId="14" fillId="0" borderId="26" xfId="12" applyFont="1" applyBorder="1" applyAlignment="1">
      <alignment horizontal="right" vertical="center" indent="1"/>
    </xf>
    <xf numFmtId="0" fontId="22" fillId="0" borderId="0" xfId="2" applyFont="1" applyFill="1" applyBorder="1" applyAlignment="1">
      <alignment vertical="center"/>
    </xf>
    <xf numFmtId="0" fontId="17" fillId="0" borderId="0" xfId="5" applyFont="1" applyFill="1" applyBorder="1">
      <alignment vertical="center"/>
    </xf>
    <xf numFmtId="0" fontId="12" fillId="0" borderId="13" xfId="11" applyFont="1" applyFill="1" applyBorder="1" applyAlignment="1">
      <alignment horizontal="left" vertical="center" wrapText="1" indent="1"/>
    </xf>
    <xf numFmtId="0" fontId="12" fillId="0" borderId="11" xfId="11" applyFont="1" applyFill="1" applyBorder="1" applyAlignment="1">
      <alignment horizontal="left" vertical="center" wrapText="1" indent="1"/>
    </xf>
    <xf numFmtId="0" fontId="15" fillId="0" borderId="7" xfId="11" applyFont="1" applyFill="1" applyBorder="1">
      <alignment horizontal="left" vertical="top" wrapText="1" indent="1"/>
    </xf>
    <xf numFmtId="0" fontId="15" fillId="0" borderId="12" xfId="11" applyFont="1" applyFill="1" applyBorder="1">
      <alignment horizontal="left" vertical="top" wrapText="1" indent="1"/>
    </xf>
    <xf numFmtId="0" fontId="16" fillId="6" borderId="0" xfId="15" applyFont="1" applyFill="1" applyAlignment="1">
      <alignment horizontal="center" vertical="center"/>
    </xf>
    <xf numFmtId="0" fontId="18" fillId="0" borderId="0" xfId="5" applyFont="1" applyFill="1" applyBorder="1">
      <alignment vertical="center"/>
    </xf>
    <xf numFmtId="0" fontId="12" fillId="0" borderId="18" xfId="11" applyFont="1" applyFill="1" applyBorder="1" applyAlignment="1">
      <alignment horizontal="left" vertical="center" wrapText="1" indent="1"/>
    </xf>
    <xf numFmtId="0" fontId="12" fillId="0" borderId="19" xfId="11" applyFont="1" applyFill="1" applyBorder="1" applyAlignment="1">
      <alignment horizontal="left" vertical="center" wrapText="1" indent="1"/>
    </xf>
    <xf numFmtId="0" fontId="15" fillId="0" borderId="16" xfId="11" applyFont="1" applyFill="1" applyBorder="1">
      <alignment horizontal="left" vertical="top" wrapText="1" indent="1"/>
    </xf>
    <xf numFmtId="0" fontId="15" fillId="0" borderId="17" xfId="11" applyFont="1" applyFill="1" applyBorder="1">
      <alignment horizontal="left" vertical="top" wrapText="1" indent="1"/>
    </xf>
    <xf numFmtId="0" fontId="20" fillId="0" borderId="0" xfId="5" applyFont="1" applyFill="1" applyBorder="1">
      <alignment vertical="center"/>
    </xf>
    <xf numFmtId="0" fontId="12" fillId="0" borderId="24" xfId="11" applyFont="1" applyFill="1" applyBorder="1" applyAlignment="1">
      <alignment horizontal="left" vertical="center" wrapText="1" indent="1"/>
    </xf>
    <xf numFmtId="0" fontId="12" fillId="0" borderId="25" xfId="11" applyFont="1" applyFill="1" applyBorder="1" applyAlignment="1">
      <alignment horizontal="left" vertical="center" wrapText="1" indent="1"/>
    </xf>
    <xf numFmtId="0" fontId="15" fillId="0" borderId="22" xfId="11" applyFont="1" applyFill="1" applyBorder="1">
      <alignment horizontal="left" vertical="top" wrapText="1" indent="1"/>
    </xf>
    <xf numFmtId="0" fontId="15" fillId="0" borderId="23" xfId="11" applyFont="1" applyFill="1" applyBorder="1">
      <alignment horizontal="left" vertical="top" wrapText="1" indent="1"/>
    </xf>
    <xf numFmtId="0" fontId="19" fillId="0" borderId="0" xfId="5" applyFont="1" applyFill="1" applyBorder="1">
      <alignment vertical="center"/>
    </xf>
    <xf numFmtId="0" fontId="12" fillId="0" borderId="30" xfId="11" applyFont="1" applyFill="1" applyBorder="1" applyAlignment="1">
      <alignment horizontal="left" vertical="center" wrapText="1" indent="1"/>
    </xf>
    <xf numFmtId="0" fontId="12" fillId="0" borderId="31" xfId="11" applyFont="1" applyFill="1" applyBorder="1" applyAlignment="1">
      <alignment horizontal="left" vertical="center" wrapText="1" indent="1"/>
    </xf>
    <xf numFmtId="0" fontId="15" fillId="0" borderId="28" xfId="11" applyFont="1" applyFill="1" applyBorder="1">
      <alignment horizontal="left" vertical="top" wrapText="1" indent="1"/>
    </xf>
    <xf numFmtId="0" fontId="15" fillId="0" borderId="29" xfId="11" applyFont="1" applyFill="1" applyBorder="1">
      <alignment horizontal="left" vertical="top" wrapText="1" indent="1"/>
    </xf>
  </cellXfs>
  <cellStyles count="17">
    <cellStyle name="40% no 1. izcēluma" xfId="1" builtinId="31" customBuiltin="1"/>
    <cellStyle name="Diena" xfId="12" xr:uid="{00000000-0005-0000-0000-000008000000}"/>
    <cellStyle name="Iestatījumu ieraksts" xfId="14" xr:uid="{00000000-0005-0000-0000-00000F000000}"/>
    <cellStyle name="Izcēlums (1. veids)" xfId="3" builtinId="29" customBuiltin="1"/>
    <cellStyle name="Izcēlums (5. veids)" xfId="4" builtinId="45" customBuiltin="1"/>
    <cellStyle name="Joslās" xfId="13" xr:uid="{00000000-0005-0000-0000-000003000000}"/>
    <cellStyle name="Komats" xfId="6" builtinId="3" customBuiltin="1"/>
    <cellStyle name="Komats [0]" xfId="7" builtinId="6" customBuiltin="1"/>
    <cellStyle name="Nosaukums" xfId="5" builtinId="15" customBuiltin="1"/>
    <cellStyle name="Parasts" xfId="0" builtinId="0" customBuiltin="1"/>
    <cellStyle name="Procenti" xfId="10" builtinId="5" customBuiltin="1"/>
    <cellStyle name="Valūta" xfId="8" builtinId="4" customBuiltin="1"/>
    <cellStyle name="Valūta [0]" xfId="9" builtinId="7" customBuiltin="1"/>
    <cellStyle name="Virsraksts 1" xfId="2" builtinId="16" customBuiltin="1"/>
    <cellStyle name="Virsraksts 2" xfId="15" builtinId="17" customBuiltin="1"/>
    <cellStyle name="Virsraksts 3" xfId="16" builtinId="18" customBuiltin="1"/>
    <cellStyle name="Virsraksts 4" xfId="11" builtinId="19" customBuiltin="1"/>
  </cellStyles>
  <dxfs count="24">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1F2F5"/>
      <rgbColor rgb="00008080"/>
      <rgbColor rgb="00E4EAF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314265"/>
      <rgbColor rgb="00CCFFCC"/>
      <rgbColor rgb="00FFEECD"/>
      <rgbColor rgb="00D0D8E2"/>
      <rgbColor rgb="00FF99CC"/>
      <rgbColor rgb="00CC99FF"/>
      <rgbColor rgb="00FFCC99"/>
      <rgbColor rgb="003366FF"/>
      <rgbColor rgb="0033CCCC"/>
      <rgbColor rgb="0099CC00"/>
      <rgbColor rgb="00FFCC00"/>
      <rgbColor rgb="00FF9900"/>
      <rgbColor rgb="00FF6600"/>
      <rgbColor rgb="00717789"/>
      <rgbColor rgb="00969696"/>
      <rgbColor rgb="00003366"/>
      <rgbColor rgb="00339966"/>
      <rgbColor rgb="00003300"/>
      <rgbColor rgb="00333300"/>
      <rgbColor rgb="00993300"/>
      <rgbColor rgb="00993366"/>
      <rgbColor rgb="00333399"/>
      <rgbColor rgb="004B4B4B"/>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330539</xdr:colOff>
      <xdr:row>1</xdr:row>
      <xdr:rowOff>0</xdr:rowOff>
    </xdr:from>
    <xdr:to>
      <xdr:col>8</xdr:col>
      <xdr:colOff>12361</xdr:colOff>
      <xdr:row>1</xdr:row>
      <xdr:rowOff>1143000</xdr:rowOff>
    </xdr:to>
    <xdr:pic>
      <xdr:nvPicPr>
        <xdr:cNvPr id="3" name="Attēls 2" descr="Galvene: ziema&#10;&#10;Foto kolāža: ziema">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rcRect/>
        <a:stretch/>
      </xdr:blipFill>
      <xdr:spPr>
        <a:xfrm>
          <a:off x="4254839" y="114300"/>
          <a:ext cx="4749122" cy="1143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371729</xdr:colOff>
      <xdr:row>1</xdr:row>
      <xdr:rowOff>0</xdr:rowOff>
    </xdr:from>
    <xdr:to>
      <xdr:col>8</xdr:col>
      <xdr:colOff>9270</xdr:colOff>
      <xdr:row>1</xdr:row>
      <xdr:rowOff>1143000</xdr:rowOff>
    </xdr:to>
    <xdr:pic>
      <xdr:nvPicPr>
        <xdr:cNvPr id="2" name="Attēls 1" descr="Galvene: pavasaris&#10;&#10;Foto kolāža: pavasaris">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rcRect/>
        <a:stretch/>
      </xdr:blipFill>
      <xdr:spPr>
        <a:xfrm>
          <a:off x="4296029" y="114300"/>
          <a:ext cx="4704841" cy="1143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285359</xdr:colOff>
      <xdr:row>1</xdr:row>
      <xdr:rowOff>0</xdr:rowOff>
    </xdr:from>
    <xdr:to>
      <xdr:col>8</xdr:col>
      <xdr:colOff>391</xdr:colOff>
      <xdr:row>1</xdr:row>
      <xdr:rowOff>1143000</xdr:rowOff>
    </xdr:to>
    <xdr:pic>
      <xdr:nvPicPr>
        <xdr:cNvPr id="4" name="Attēls 3" descr="Galvene: vasara&#10;&#10;Foto kolāža: vasara">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rcRect/>
        <a:stretch/>
      </xdr:blipFill>
      <xdr:spPr>
        <a:xfrm>
          <a:off x="4209659" y="114300"/>
          <a:ext cx="4782332" cy="1143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285359</xdr:colOff>
      <xdr:row>1</xdr:row>
      <xdr:rowOff>0</xdr:rowOff>
    </xdr:from>
    <xdr:to>
      <xdr:col>8</xdr:col>
      <xdr:colOff>391</xdr:colOff>
      <xdr:row>1</xdr:row>
      <xdr:rowOff>1143000</xdr:rowOff>
    </xdr:to>
    <xdr:pic>
      <xdr:nvPicPr>
        <xdr:cNvPr id="4" name="Attēls 3" descr="Galvene: vasara&#10;&#10;Foto kolāža: vasara">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rcRect/>
        <a:stretch/>
      </xdr:blipFill>
      <xdr:spPr>
        <a:xfrm>
          <a:off x="4209659" y="114300"/>
          <a:ext cx="4782332" cy="1143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0</xdr:colOff>
      <xdr:row>1</xdr:row>
      <xdr:rowOff>0</xdr:rowOff>
    </xdr:from>
    <xdr:to>
      <xdr:col>8</xdr:col>
      <xdr:colOff>0</xdr:colOff>
      <xdr:row>1</xdr:row>
      <xdr:rowOff>1143000</xdr:rowOff>
    </xdr:to>
    <xdr:pic>
      <xdr:nvPicPr>
        <xdr:cNvPr id="3" name="Attēls 2" descr="Galvene: rudens&#10;&#10;Foto kolāža: rudens">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rcRect t="409" b="409"/>
        <a:stretch/>
      </xdr:blipFill>
      <xdr:spPr>
        <a:xfrm>
          <a:off x="3924300" y="114300"/>
          <a:ext cx="5067300" cy="1143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1</xdr:row>
      <xdr:rowOff>0</xdr:rowOff>
    </xdr:from>
    <xdr:to>
      <xdr:col>8</xdr:col>
      <xdr:colOff>0</xdr:colOff>
      <xdr:row>1</xdr:row>
      <xdr:rowOff>1143000</xdr:rowOff>
    </xdr:to>
    <xdr:pic>
      <xdr:nvPicPr>
        <xdr:cNvPr id="4" name="Attēls 3" descr="Galvene: rudens&#10;&#10;Foto kolāža: rudens">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rcRect t="409" b="409"/>
        <a:stretch/>
      </xdr:blipFill>
      <xdr:spPr>
        <a:xfrm>
          <a:off x="3924300" y="114300"/>
          <a:ext cx="5067300" cy="1143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1</xdr:row>
      <xdr:rowOff>0</xdr:rowOff>
    </xdr:from>
    <xdr:to>
      <xdr:col>8</xdr:col>
      <xdr:colOff>0</xdr:colOff>
      <xdr:row>1</xdr:row>
      <xdr:rowOff>1143000</xdr:rowOff>
    </xdr:to>
    <xdr:pic>
      <xdr:nvPicPr>
        <xdr:cNvPr id="4" name="Attēls 3" descr="Galvene: rudens&#10;&#10;Foto kolāža: rudens">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rcRect t="409" b="409"/>
        <a:stretch/>
      </xdr:blipFill>
      <xdr:spPr>
        <a:xfrm>
          <a:off x="3924300" y="114300"/>
          <a:ext cx="5067300" cy="1143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330539</xdr:colOff>
      <xdr:row>1</xdr:row>
      <xdr:rowOff>0</xdr:rowOff>
    </xdr:from>
    <xdr:to>
      <xdr:col>8</xdr:col>
      <xdr:colOff>12361</xdr:colOff>
      <xdr:row>1</xdr:row>
      <xdr:rowOff>1143000</xdr:rowOff>
    </xdr:to>
    <xdr:pic>
      <xdr:nvPicPr>
        <xdr:cNvPr id="3" name="Attēls 2" descr="Galvene: ziema&#10;&#10;Foto kolāža: ziema">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rcRect/>
        <a:stretch/>
      </xdr:blipFill>
      <xdr:spPr>
        <a:xfrm>
          <a:off x="4254839" y="114300"/>
          <a:ext cx="4749122" cy="1143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ustom 6">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tint="0.59999389629810485"/>
    <pageSetUpPr autoPageBreaks="0" fitToPage="1"/>
  </sheetPr>
  <dimension ref="B1:L15"/>
  <sheetViews>
    <sheetView showGridLines="0" topLeftCell="A11" zoomScaleNormal="100" workbookViewId="0">
      <selection activeCell="K6" sqref="K6"/>
    </sheetView>
  </sheetViews>
  <sheetFormatPr defaultColWidth="8.75" defaultRowHeight="16.5"/>
  <cols>
    <col min="1" max="1" width="1.625" style="1" customWidth="1"/>
    <col min="2" max="8" width="16.625" style="1" customWidth="1"/>
    <col min="9" max="9" width="1.625" style="1" customWidth="1"/>
    <col min="10" max="10" width="8.625" style="1" customWidth="1"/>
    <col min="11" max="11" width="12.625" style="1" customWidth="1"/>
    <col min="12" max="12" width="17.875" style="1" customWidth="1"/>
    <col min="13" max="13" width="1.625" style="1" customWidth="1"/>
    <col min="14" max="16384" width="8.75" style="1"/>
  </cols>
  <sheetData>
    <row r="1" spans="2:12" ht="9" customHeight="1">
      <c r="I1" s="1" t="s">
        <v>1</v>
      </c>
    </row>
    <row r="2" spans="2:12" ht="96" customHeight="1">
      <c r="B2" s="43" t="str">
        <f>"Janvāris "&amp;KalendāraisGads</f>
        <v>Janvāris 2025</v>
      </c>
      <c r="C2" s="43"/>
      <c r="D2" s="43"/>
      <c r="E2" s="2"/>
      <c r="F2" s="2"/>
      <c r="G2" s="2"/>
      <c r="H2" s="3"/>
    </row>
    <row r="3" spans="2:12" s="10" customFormat="1" ht="24" customHeight="1">
      <c r="B3" s="7" t="str">
        <f>NedēļasSākums</f>
        <v>pirmdiena</v>
      </c>
      <c r="C3" s="8" t="str">
        <f t="shared" ref="C3:H3" si="0">TEXT(C4,"dddd")</f>
        <v>otrdiena</v>
      </c>
      <c r="D3" s="8" t="str">
        <f t="shared" si="0"/>
        <v>trešdiena</v>
      </c>
      <c r="E3" s="8" t="str">
        <f t="shared" si="0"/>
        <v>ceturtdiena</v>
      </c>
      <c r="F3" s="8" t="str">
        <f t="shared" si="0"/>
        <v>piektdiena</v>
      </c>
      <c r="G3" s="8" t="str">
        <f t="shared" si="0"/>
        <v>sestdiena</v>
      </c>
      <c r="H3" s="9" t="str">
        <f t="shared" si="0"/>
        <v>svētdiena</v>
      </c>
      <c r="K3" s="48" t="s">
        <v>2</v>
      </c>
      <c r="L3" s="48"/>
    </row>
    <row r="4" spans="2:12" s="4" customFormat="1" ht="24" customHeight="1">
      <c r="B4" s="11">
        <f t="array" ref="B4:H4">DienasUnNedēļas+DATE(KalendāraisGads,1,1)-WEEKDAY(DATE(KalendāraisGads,1,1),(NedēļasSākums="Pirmdiena")+1)+1</f>
        <v>45656</v>
      </c>
      <c r="C4" s="11">
        <v>45657</v>
      </c>
      <c r="D4" s="11">
        <v>45658</v>
      </c>
      <c r="E4" s="11">
        <v>45659</v>
      </c>
      <c r="F4" s="11">
        <v>45660</v>
      </c>
      <c r="G4" s="11">
        <v>45661</v>
      </c>
      <c r="H4" s="12">
        <v>45662</v>
      </c>
      <c r="K4" s="16" t="s">
        <v>3</v>
      </c>
      <c r="L4" s="16" t="s">
        <v>4</v>
      </c>
    </row>
    <row r="5" spans="2:12" s="14" customFormat="1" ht="56.1" customHeight="1">
      <c r="B5" s="13"/>
      <c r="C5" s="13"/>
      <c r="D5" s="13"/>
      <c r="E5" s="13"/>
      <c r="F5" s="13"/>
      <c r="G5" s="13"/>
      <c r="H5" s="13"/>
      <c r="K5" s="17">
        <v>2025</v>
      </c>
      <c r="L5" s="17" t="s">
        <v>5</v>
      </c>
    </row>
    <row r="6" spans="2:12" s="4" customFormat="1" ht="24" customHeight="1">
      <c r="B6" s="6">
        <f t="array" ref="B6:H6">DienasUnNedēļas+DATE(KalendāraisGads,1,1)-WEEKDAY(DATE(KalendāraisGads,1,1),(NedēļasSākums="Pirmdiena")+1)+8</f>
        <v>45663</v>
      </c>
      <c r="C6" s="6">
        <v>45664</v>
      </c>
      <c r="D6" s="6">
        <v>45665</v>
      </c>
      <c r="E6" s="6">
        <v>45666</v>
      </c>
      <c r="F6" s="6">
        <v>45667</v>
      </c>
      <c r="G6" s="6">
        <v>45668</v>
      </c>
      <c r="H6" s="6">
        <v>45669</v>
      </c>
    </row>
    <row r="7" spans="2:12" s="14" customFormat="1" ht="56.1" customHeight="1">
      <c r="B7" s="15"/>
      <c r="C7" s="15"/>
      <c r="D7" s="15"/>
      <c r="E7" s="15"/>
      <c r="F7" s="15"/>
      <c r="G7" s="15"/>
      <c r="H7" s="15"/>
    </row>
    <row r="8" spans="2:12" s="4" customFormat="1" ht="24" customHeight="1">
      <c r="B8" s="5">
        <f t="array" ref="B8:H8">DienasUnNedēļas+DATE(KalendāraisGads,1,1)-WEEKDAY(DATE(KalendāraisGads,1,1),(NedēļasSākums="Pirmdiena")+1)+15</f>
        <v>45670</v>
      </c>
      <c r="C8" s="5">
        <v>45671</v>
      </c>
      <c r="D8" s="5">
        <v>45672</v>
      </c>
      <c r="E8" s="5">
        <v>45673</v>
      </c>
      <c r="F8" s="5">
        <v>45674</v>
      </c>
      <c r="G8" s="5">
        <v>45675</v>
      </c>
      <c r="H8" s="5">
        <v>45676</v>
      </c>
    </row>
    <row r="9" spans="2:12" s="14" customFormat="1" ht="56.1" customHeight="1">
      <c r="B9" s="13"/>
      <c r="C9" s="13"/>
      <c r="D9" s="13"/>
      <c r="E9" s="13"/>
      <c r="F9" s="13"/>
      <c r="G9" s="13"/>
      <c r="H9" s="13"/>
    </row>
    <row r="10" spans="2:12" s="4" customFormat="1" ht="24" customHeight="1">
      <c r="B10" s="6">
        <f t="array" ref="B10:H10">DienasUnNedēļas+DATE(KalendāraisGads,1,1)-WEEKDAY(DATE(KalendāraisGads,1,1),(NedēļasSākums="Pirmdiena")+1)+22</f>
        <v>45677</v>
      </c>
      <c r="C10" s="6">
        <v>45678</v>
      </c>
      <c r="D10" s="6">
        <v>45679</v>
      </c>
      <c r="E10" s="6">
        <v>45680</v>
      </c>
      <c r="F10" s="6">
        <v>45681</v>
      </c>
      <c r="G10" s="6">
        <v>45682</v>
      </c>
      <c r="H10" s="6">
        <v>45683</v>
      </c>
    </row>
    <row r="11" spans="2:12" s="14" customFormat="1" ht="56.1" customHeight="1">
      <c r="B11" s="15"/>
      <c r="C11" s="15"/>
      <c r="D11" s="15"/>
      <c r="E11" s="15"/>
      <c r="F11" s="15"/>
      <c r="G11" s="15"/>
      <c r="H11" s="15"/>
    </row>
    <row r="12" spans="2:12" s="4" customFormat="1" ht="24" customHeight="1">
      <c r="B12" s="5">
        <f t="array" ref="B12:H12">DienasUnNedēļas+DATE(KalendāraisGads,1,1)-WEEKDAY(DATE(KalendāraisGads,1,1),(NedēļasSākums="Pirmdiena")+1)+29</f>
        <v>45684</v>
      </c>
      <c r="C12" s="5">
        <v>45685</v>
      </c>
      <c r="D12" s="5">
        <v>45686</v>
      </c>
      <c r="E12" s="5">
        <v>45687</v>
      </c>
      <c r="F12" s="5">
        <v>45688</v>
      </c>
      <c r="G12" s="5">
        <v>45689</v>
      </c>
      <c r="H12" s="5">
        <v>45690</v>
      </c>
    </row>
    <row r="13" spans="2:12" s="14" customFormat="1" ht="56.1" customHeight="1">
      <c r="B13" s="13"/>
      <c r="C13" s="13"/>
      <c r="D13" s="13"/>
      <c r="E13" s="13"/>
      <c r="F13" s="13"/>
      <c r="G13" s="13"/>
      <c r="H13" s="13"/>
    </row>
    <row r="14" spans="2:12" s="4" customFormat="1" ht="24" customHeight="1">
      <c r="B14" s="6">
        <f t="array" ref="B14:C14">DienasUnNedēļas+DATE(KalendāraisGads,1,1)-WEEKDAY(DATE(KalendāraisGads,1,1),(NedēļasSākums="Pirmdiena")+1)+36</f>
        <v>45691</v>
      </c>
      <c r="C14" s="6">
        <v>45692</v>
      </c>
      <c r="D14" s="44" t="s">
        <v>0</v>
      </c>
      <c r="E14" s="44"/>
      <c r="F14" s="44"/>
      <c r="G14" s="44"/>
      <c r="H14" s="45"/>
    </row>
    <row r="15" spans="2:12" s="14" customFormat="1" ht="56.1" customHeight="1">
      <c r="B15" s="15"/>
      <c r="C15" s="15"/>
      <c r="D15" s="46"/>
      <c r="E15" s="46"/>
      <c r="F15" s="46"/>
      <c r="G15" s="46"/>
      <c r="H15" s="47"/>
    </row>
  </sheetData>
  <mergeCells count="4">
    <mergeCell ref="B2:D2"/>
    <mergeCell ref="D14:H14"/>
    <mergeCell ref="D15:H15"/>
    <mergeCell ref="K3:L3"/>
  </mergeCells>
  <phoneticPr fontId="1" type="noConversion"/>
  <conditionalFormatting sqref="B4:G4">
    <cfRule type="expression" dxfId="23" priority="23">
      <formula>DAY(B4)&gt;8</formula>
    </cfRule>
  </conditionalFormatting>
  <conditionalFormatting sqref="B12:H12 B14:C14">
    <cfRule type="expression" dxfId="22" priority="24">
      <formula>AND(DAY(B12)&gt;=1,DAY(B12)&lt;=15)</formula>
    </cfRule>
  </conditionalFormatting>
  <dataValidations count="13">
    <dataValidation type="list" errorStyle="warning" allowBlank="1" showInputMessage="1" showErrorMessage="1" error="Atlasiet dienu no saraksta. Atlasiet ATCELT, pēc tam nospiediet taustiņu kombināciju ALT+LEJUPVĒRSTĀ BULTIŅA, lai izvēlētos dienu nolaižamajā sarakstā" prompt="Šajā šūnā atlasiet nedēļas sākuma dienu. Nospiediet taustiņu kombināciju ALT+LEJUPVĒRSTĀ BULTIŅA, lai atvērtu nolaižamo sarakstu, pēc tam nospiediet LEJUPVĒRSTO BULTIŅU un taustiņu ENTER, lai atlasītu." sqref="L5" xr:uid="{00000000-0002-0000-0000-000000000000}">
      <formula1>"svētdiena, pirmdiena"</formula1>
    </dataValidation>
    <dataValidation allowBlank="1" showInputMessage="1" showErrorMessage="1" prompt="Izveidojiet pielāgotus mēneša kalendārus šajā darbgrāmatā. Pielāgojiet gadu un nedēļas sākuma dienu katram mēnesim, izmantojot šo janvāra darblapu. Katrs mēnesis ir atsevišķā darblapā." sqref="A1" xr:uid="{00000000-0002-0000-0000-000001000000}"/>
    <dataValidation allowBlank="1" showInputMessage="1" showErrorMessage="1" prompt="Ievadiet gadu zemāk esošajā šūnā" sqref="K4" xr:uid="{00000000-0002-0000-0000-000002000000}"/>
    <dataValidation allowBlank="1" showInputMessage="1" showErrorMessage="1" prompt="Atlasiet nedēļas sākuma dienu zemāk esošajā šūnā" sqref="L4" xr:uid="{00000000-0002-0000-0000-000003000000}"/>
    <dataValidation allowBlank="1" showInputMessage="1" showErrorMessage="1" prompt="Šajā šūnā ievadiet gadu" sqref="K5" xr:uid="{00000000-0002-0000-0000-000004000000}"/>
    <dataValidation allowBlank="1" showInputMessage="1" showErrorMessage="1" prompt="Šajā rindā iekļauti nedēļas dienu nosaukumi šim kalendāram. Šajā šūnā iekļauta nedēļas sākuma diena. Lai mainītu nedēļas sākuma dienu, ievadiet jaunu nedēļas dienu šūnā L5 šajā darblapā." sqref="B3" xr:uid="{00000000-0002-0000-0000-000005000000}"/>
    <dataValidation allowBlank="1" showInputMessage="1" showErrorMessage="1" prompt="Šajā rindā un 6., 8., 10., 12. un 14. rindā ietvertas nedēļas kalendāra dienas. Ja šajā šūnā nav ietverts cipars 1, tad šī ir diena no iepriekšējā mēneša. Ievadiet piezīmes šūnā D15." sqref="B4" xr:uid="{00000000-0002-0000-0000-000006000000}"/>
    <dataValidation allowBlank="1" showInputMessage="1" showErrorMessage="1" prompt="Gads šajā šūnā tiek automātiski atjaunināts, pamatojoties uz šūnā K5 ievadīto gadu. Tālāk esošajā kalendārā ir iepriekšējā un nākamā mēneša datumi ar gaišāku fontu ēnojumu." sqref="B2:D2" xr:uid="{00000000-0002-0000-0000-000007000000}"/>
    <dataValidation allowBlank="1" showInputMessage="1" showErrorMessage="1" prompt="Automātiski noteikta nedēļas diena" sqref="C3:H3" xr:uid="{00000000-0002-0000-0000-000008000000}"/>
    <dataValidation allowBlank="1" showInputMessage="1" showErrorMessage="1" prompt="Šī rinda un 7., 9., 11., 13. un 15. rinda ir šūnas, kur ievadīt piezīmes, kas saistītas ar kalendāra dienu iepriekšējā šūnā." sqref="B5" xr:uid="{00000000-0002-0000-0000-000009000000}"/>
    <dataValidation allowBlank="1" showInputMessage="1" prompt="Šajā šūnā ievadiet mēneša piezīmes" sqref="D15:H15" xr:uid="{00000000-0002-0000-0000-00000A000000}"/>
    <dataValidation allowBlank="1" showInputMessage="1" prompt="Tālāk esošajā šūnā ievadiet mēneša piezīmes" sqref="D14:H14" xr:uid="{00000000-0002-0000-0000-00000B000000}"/>
    <dataValidation allowBlank="1" showInputMessage="1" showErrorMessage="1" prompt="Ievadiet gadu un atlasiet kalendāra sākuma dienu zemāk esošajās šūnās. Šīs kalendāra iestatījumu šūnas netiks izdrukātas" sqref="K3" xr:uid="{00000000-0002-0000-0000-00000C000000}"/>
  </dataValidations>
  <printOptions horizontalCentered="1"/>
  <pageMargins left="0.25" right="0.25" top="0.5" bottom="0.5" header="0.3" footer="0.3"/>
  <pageSetup paperSize="9" orientation="landscape" r:id="rId1"/>
  <headerFooter differentFirst="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5" tint="0.59999389629810485"/>
    <pageSetUpPr fitToPage="1"/>
  </sheetPr>
  <dimension ref="B1:I15"/>
  <sheetViews>
    <sheetView showGridLines="0" workbookViewId="0"/>
  </sheetViews>
  <sheetFormatPr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59" t="str">
        <f>"Oktobris "&amp;KalendāraisGads</f>
        <v>Oktobris 2025</v>
      </c>
      <c r="C2" s="59"/>
      <c r="D2" s="59"/>
      <c r="E2" s="2"/>
      <c r="F2" s="2"/>
      <c r="G2" s="2"/>
      <c r="H2" s="3"/>
    </row>
    <row r="3" spans="2:9" s="10" customFormat="1" ht="24" customHeight="1">
      <c r="B3" s="18" t="str">
        <f>NedēļasSākums</f>
        <v>pirmdiena</v>
      </c>
      <c r="C3" s="19" t="str">
        <f t="shared" ref="C3:H3" si="0">TEXT(C4,"dddd")</f>
        <v>otrdiena</v>
      </c>
      <c r="D3" s="19" t="str">
        <f t="shared" si="0"/>
        <v>trešdiena</v>
      </c>
      <c r="E3" s="19" t="str">
        <f t="shared" si="0"/>
        <v>ceturtdiena</v>
      </c>
      <c r="F3" s="19" t="str">
        <f t="shared" si="0"/>
        <v>piektdiena</v>
      </c>
      <c r="G3" s="19" t="str">
        <f t="shared" si="0"/>
        <v>sestdiena</v>
      </c>
      <c r="H3" s="20" t="str">
        <f t="shared" si="0"/>
        <v>svētdiena</v>
      </c>
    </row>
    <row r="4" spans="2:9" s="4" customFormat="1" ht="24" customHeight="1">
      <c r="B4" s="37">
        <f t="array" ref="B4:H4">DienasUnNedēļas+DATE(KalendāraisGads,10,1)-WEEKDAY(DATE(KalendāraisGads,10,1),(NedēļasSākums="Pirmdiena")+1)+1</f>
        <v>45929</v>
      </c>
      <c r="C4" s="37">
        <v>45930</v>
      </c>
      <c r="D4" s="37">
        <v>45931</v>
      </c>
      <c r="E4" s="37">
        <v>45932</v>
      </c>
      <c r="F4" s="37">
        <v>45933</v>
      </c>
      <c r="G4" s="37">
        <v>45934</v>
      </c>
      <c r="H4" s="37">
        <v>45935</v>
      </c>
    </row>
    <row r="5" spans="2:9" s="14" customFormat="1" ht="56.1" customHeight="1">
      <c r="B5" s="39"/>
      <c r="C5" s="39"/>
      <c r="D5" s="39"/>
      <c r="E5" s="39"/>
      <c r="F5" s="39"/>
      <c r="G5" s="39"/>
      <c r="H5" s="39"/>
    </row>
    <row r="6" spans="2:9" s="4" customFormat="1" ht="24" customHeight="1">
      <c r="B6" s="40">
        <f t="array" ref="B6:H6">DienasUnNedēļas+DATE(KalendāraisGads,10,1)-WEEKDAY(DATE(KalendāraisGads,10,1),(NedēļasSākums="Pirmdiena")+1)+8</f>
        <v>45936</v>
      </c>
      <c r="C6" s="40">
        <v>45937</v>
      </c>
      <c r="D6" s="40">
        <v>45938</v>
      </c>
      <c r="E6" s="40">
        <v>45939</v>
      </c>
      <c r="F6" s="40">
        <v>45940</v>
      </c>
      <c r="G6" s="40">
        <v>45941</v>
      </c>
      <c r="H6" s="40">
        <v>45942</v>
      </c>
    </row>
    <row r="7" spans="2:9" s="14" customFormat="1" ht="56.1" customHeight="1">
      <c r="B7" s="38"/>
      <c r="C7" s="38"/>
      <c r="D7" s="38"/>
      <c r="E7" s="38"/>
      <c r="F7" s="38"/>
      <c r="G7" s="38"/>
      <c r="H7" s="38"/>
    </row>
    <row r="8" spans="2:9" s="4" customFormat="1" ht="24" customHeight="1">
      <c r="B8" s="41">
        <f t="array" ref="B8:H8">DienasUnNedēļas+DATE(KalendāraisGads,10,1)-WEEKDAY(DATE(KalendāraisGads,10,1),(NedēļasSākums="Pirmdiena")+1)+15</f>
        <v>45943</v>
      </c>
      <c r="C8" s="41">
        <v>45944</v>
      </c>
      <c r="D8" s="41">
        <v>45945</v>
      </c>
      <c r="E8" s="41">
        <v>45946</v>
      </c>
      <c r="F8" s="41">
        <v>45947</v>
      </c>
      <c r="G8" s="41">
        <v>45948</v>
      </c>
      <c r="H8" s="41">
        <v>45949</v>
      </c>
    </row>
    <row r="9" spans="2:9" s="14" customFormat="1" ht="56.1" customHeight="1">
      <c r="B9" s="39"/>
      <c r="C9" s="39"/>
      <c r="D9" s="39"/>
      <c r="E9" s="39"/>
      <c r="F9" s="39"/>
      <c r="G9" s="39"/>
      <c r="H9" s="39"/>
    </row>
    <row r="10" spans="2:9" s="4" customFormat="1" ht="24" customHeight="1">
      <c r="B10" s="40">
        <f t="array" ref="B10:H10">DienasUnNedēļas+DATE(KalendāraisGads,10,1)-WEEKDAY(DATE(KalendāraisGads,10,1),(NedēļasSākums="Pirmdiena")+1)+22</f>
        <v>45950</v>
      </c>
      <c r="C10" s="40">
        <v>45951</v>
      </c>
      <c r="D10" s="40">
        <v>45952</v>
      </c>
      <c r="E10" s="40">
        <v>45953</v>
      </c>
      <c r="F10" s="40">
        <v>45954</v>
      </c>
      <c r="G10" s="40">
        <v>45955</v>
      </c>
      <c r="H10" s="40">
        <v>45956</v>
      </c>
    </row>
    <row r="11" spans="2:9" s="14" customFormat="1" ht="56.1" customHeight="1">
      <c r="B11" s="38"/>
      <c r="C11" s="38"/>
      <c r="D11" s="38"/>
      <c r="E11" s="38"/>
      <c r="F11" s="38"/>
      <c r="G11" s="38"/>
      <c r="H11" s="38"/>
    </row>
    <row r="12" spans="2:9" s="4" customFormat="1" ht="24" customHeight="1">
      <c r="B12" s="41">
        <f t="array" ref="B12:H12">DienasUnNedēļas+DATE(KalendāraisGads,10,1)-WEEKDAY(DATE(KalendāraisGads,10,1),(NedēļasSākums="Pirmdiena")+1)+29</f>
        <v>45957</v>
      </c>
      <c r="C12" s="41">
        <v>45958</v>
      </c>
      <c r="D12" s="41">
        <v>45959</v>
      </c>
      <c r="E12" s="41">
        <v>45960</v>
      </c>
      <c r="F12" s="41">
        <v>45961</v>
      </c>
      <c r="G12" s="41">
        <v>45962</v>
      </c>
      <c r="H12" s="41">
        <v>45963</v>
      </c>
    </row>
    <row r="13" spans="2:9" s="14" customFormat="1" ht="56.1" customHeight="1">
      <c r="B13" s="39"/>
      <c r="C13" s="39"/>
      <c r="D13" s="39"/>
      <c r="E13" s="39"/>
      <c r="F13" s="39"/>
      <c r="G13" s="39"/>
      <c r="H13" s="39"/>
    </row>
    <row r="14" spans="2:9" s="4" customFormat="1" ht="24" customHeight="1">
      <c r="B14" s="40">
        <f t="array" ref="B14:C14">DienasUnNedēļas+DATE(KalendāraisGads,10,1)-WEEKDAY(DATE(KalendāraisGads,10,1),(NedēļasSākums="Pirmdiena")+1)+36</f>
        <v>45964</v>
      </c>
      <c r="C14" s="40">
        <v>45965</v>
      </c>
      <c r="D14" s="60" t="s">
        <v>0</v>
      </c>
      <c r="E14" s="60"/>
      <c r="F14" s="60"/>
      <c r="G14" s="60"/>
      <c r="H14" s="61"/>
    </row>
    <row r="15" spans="2:9" s="14" customFormat="1" ht="56.1" customHeight="1">
      <c r="B15" s="38"/>
      <c r="C15" s="38"/>
      <c r="D15" s="62"/>
      <c r="E15" s="62"/>
      <c r="F15" s="62"/>
      <c r="G15" s="62"/>
      <c r="H15" s="63"/>
    </row>
  </sheetData>
  <mergeCells count="3">
    <mergeCell ref="B2:D2"/>
    <mergeCell ref="D14:H14"/>
    <mergeCell ref="D15:H15"/>
  </mergeCells>
  <phoneticPr fontId="21"/>
  <conditionalFormatting sqref="B4:G4">
    <cfRule type="expression" dxfId="5" priority="1">
      <formula>DAY(B4)&gt;8</formula>
    </cfRule>
  </conditionalFormatting>
  <conditionalFormatting sqref="B12:H12 B14:C14">
    <cfRule type="expression" dxfId="4" priority="2">
      <formula>AND(DAY(B12)&gt;=1,DAY(B12)&lt;=15)</formula>
    </cfRule>
  </conditionalFormatting>
  <dataValidations count="8">
    <dataValidation allowBlank="1" showInputMessage="1" showErrorMessage="1" prompt="Automātiski noteikta nedēļas diena" sqref="C3:H3" xr:uid="{00000000-0002-0000-0900-000000000000}"/>
    <dataValidation allowBlank="1" showInputMessage="1" showErrorMessage="1" prompt="Oktobra mēneša kalendārs" sqref="A1" xr:uid="{00000000-0002-0000-0900-000001000000}"/>
    <dataValidation allowBlank="1" showInputMessage="1" showErrorMessage="1" prompt="Gads šajā šūnā tiek automātiski atjaunināts, pamatojoties uz janvāra darblapā ievadīto gadu. Tālāk esošajā kalendārā ir iepriekšējā un nākamā mēneša datumi ar gaišāku fontu ēnojumu" sqref="B2:D2" xr:uid="{00000000-0002-0000-0900-000002000000}"/>
    <dataValidation allowBlank="1" showInputMessage="1" showErrorMessage="1" prompt="Šajā rindā iekļauti nedēļas dienu nosaukumi šim kalendāram. Šajā šūnā iekļauta nedēļas sākuma diena. Lai mainītu nedēļas sākuma dienu, atlasiet jaunu nedēļas dienu janvāra darblapā šūnā L5." sqref="B3" xr:uid="{00000000-0002-0000-0900-000003000000}"/>
    <dataValidation allowBlank="1" showInputMessage="1" prompt="Tālāk esošajā šūnā ievadiet mēneša piezīmes" sqref="D14:H14" xr:uid="{00000000-0002-0000-0900-000004000000}"/>
    <dataValidation allowBlank="1" showInputMessage="1" prompt="Šajā šūnā ievadiet mēneša piezīmes" sqref="D15:H15" xr:uid="{00000000-0002-0000-0900-000005000000}"/>
    <dataValidation allowBlank="1" showInputMessage="1" showErrorMessage="1" prompt="Šī rinda un 7., 9., 11., 13. un 15. rinda ir šūnas, kur ievadīt piezīmes, kas saistītas ar kalendāra dienu iepriekšējā šūnā." sqref="B5" xr:uid="{00000000-0002-0000-0900-000006000000}"/>
    <dataValidation allowBlank="1" showInputMessage="1" showErrorMessage="1" prompt="Šajā rindā un 6., 8., 10., 12. un 14. rindā ietvertas nedēļas kalendāra dienas. Ja šajā šūnā nav ietverts cipars 1, tad šī ir diena no iepriekšējā mēneša. Ievadiet piezīmes šūnā D15." sqref="B4" xr:uid="{00000000-0002-0000-0900-000007000000}"/>
  </dataValidations>
  <printOptions horizontalCentered="1"/>
  <pageMargins left="0.25" right="0.25" top="0.5" bottom="0.5" header="0.3" footer="0.3"/>
  <pageSetup paperSize="9" scale="93" orientation="landscape" r:id="rId1"/>
  <headerFooter differentFirst="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5" tint="0.59999389629810485"/>
    <pageSetUpPr fitToPage="1"/>
  </sheetPr>
  <dimension ref="B1:I15"/>
  <sheetViews>
    <sheetView showGridLines="0" workbookViewId="0"/>
  </sheetViews>
  <sheetFormatPr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59" t="str">
        <f>"Novembris "&amp;KalendāraisGads</f>
        <v>Novembris 2025</v>
      </c>
      <c r="C2" s="59"/>
      <c r="D2" s="59"/>
      <c r="E2" s="2"/>
      <c r="F2" s="2"/>
      <c r="G2" s="2"/>
      <c r="H2" s="3"/>
    </row>
    <row r="3" spans="2:9" s="10" customFormat="1" ht="24" customHeight="1">
      <c r="B3" s="18" t="str">
        <f>NedēļasSākums</f>
        <v>pirmdiena</v>
      </c>
      <c r="C3" s="19" t="str">
        <f t="shared" ref="C3:H3" si="0">TEXT(C4,"dddd")</f>
        <v>otrdiena</v>
      </c>
      <c r="D3" s="19" t="str">
        <f t="shared" si="0"/>
        <v>trešdiena</v>
      </c>
      <c r="E3" s="19" t="str">
        <f t="shared" si="0"/>
        <v>ceturtdiena</v>
      </c>
      <c r="F3" s="19" t="str">
        <f t="shared" si="0"/>
        <v>piektdiena</v>
      </c>
      <c r="G3" s="19" t="str">
        <f t="shared" si="0"/>
        <v>sestdiena</v>
      </c>
      <c r="H3" s="20" t="str">
        <f t="shared" si="0"/>
        <v>svētdiena</v>
      </c>
    </row>
    <row r="4" spans="2:9" s="4" customFormat="1" ht="24" customHeight="1">
      <c r="B4" s="37">
        <f t="array" ref="B4:H4">DienasUnNedēļas+DATE(KalendāraisGads,11,1)-WEEKDAY(DATE(KalendāraisGads,11,1),(NedēļasSākums="Pirmdiena")+1)+1</f>
        <v>45957</v>
      </c>
      <c r="C4" s="37">
        <v>45958</v>
      </c>
      <c r="D4" s="37">
        <v>45959</v>
      </c>
      <c r="E4" s="37">
        <v>45960</v>
      </c>
      <c r="F4" s="37">
        <v>45961</v>
      </c>
      <c r="G4" s="37">
        <v>45962</v>
      </c>
      <c r="H4" s="37">
        <v>45963</v>
      </c>
    </row>
    <row r="5" spans="2:9" s="14" customFormat="1" ht="56.1" customHeight="1">
      <c r="B5" s="39"/>
      <c r="C5" s="39"/>
      <c r="D5" s="39"/>
      <c r="E5" s="39"/>
      <c r="F5" s="39"/>
      <c r="G5" s="39"/>
      <c r="H5" s="39"/>
    </row>
    <row r="6" spans="2:9" s="4" customFormat="1" ht="24" customHeight="1">
      <c r="B6" s="40">
        <f t="array" ref="B6:H6">DienasUnNedēļas+DATE(KalendāraisGads,11,1)-WEEKDAY(DATE(KalendāraisGads,11,1),(NedēļasSākums="Pirmdiena")+1)+8</f>
        <v>45964</v>
      </c>
      <c r="C6" s="40">
        <v>45965</v>
      </c>
      <c r="D6" s="40">
        <v>45966</v>
      </c>
      <c r="E6" s="40">
        <v>45967</v>
      </c>
      <c r="F6" s="40">
        <v>45968</v>
      </c>
      <c r="G6" s="40">
        <v>45969</v>
      </c>
      <c r="H6" s="40">
        <v>45970</v>
      </c>
    </row>
    <row r="7" spans="2:9" s="14" customFormat="1" ht="56.1" customHeight="1">
      <c r="B7" s="38"/>
      <c r="C7" s="38"/>
      <c r="D7" s="38"/>
      <c r="E7" s="38"/>
      <c r="F7" s="38"/>
      <c r="G7" s="38"/>
      <c r="H7" s="38"/>
    </row>
    <row r="8" spans="2:9" s="4" customFormat="1" ht="24" customHeight="1">
      <c r="B8" s="41">
        <f t="array" ref="B8:H8">DienasUnNedēļas+DATE(KalendāraisGads,11,1)-WEEKDAY(DATE(KalendāraisGads,11,1),(NedēļasSākums="Pirmdiena")+1)+15</f>
        <v>45971</v>
      </c>
      <c r="C8" s="41">
        <v>45972</v>
      </c>
      <c r="D8" s="41">
        <v>45973</v>
      </c>
      <c r="E8" s="41">
        <v>45974</v>
      </c>
      <c r="F8" s="41">
        <v>45975</v>
      </c>
      <c r="G8" s="41">
        <v>45976</v>
      </c>
      <c r="H8" s="41">
        <v>45977</v>
      </c>
    </row>
    <row r="9" spans="2:9" s="14" customFormat="1" ht="56.1" customHeight="1">
      <c r="B9" s="39"/>
      <c r="C9" s="39"/>
      <c r="D9" s="39"/>
      <c r="E9" s="39"/>
      <c r="F9" s="39"/>
      <c r="G9" s="39"/>
      <c r="H9" s="39"/>
    </row>
    <row r="10" spans="2:9" s="4" customFormat="1" ht="24" customHeight="1">
      <c r="B10" s="40">
        <f t="array" ref="B10:H10">DienasUnNedēļas+DATE(KalendāraisGads,11,1)-WEEKDAY(DATE(KalendāraisGads,11,1),(NedēļasSākums="Pirmdiena")+1)+22</f>
        <v>45978</v>
      </c>
      <c r="C10" s="40">
        <v>45979</v>
      </c>
      <c r="D10" s="40">
        <v>45980</v>
      </c>
      <c r="E10" s="40">
        <v>45981</v>
      </c>
      <c r="F10" s="40">
        <v>45982</v>
      </c>
      <c r="G10" s="40">
        <v>45983</v>
      </c>
      <c r="H10" s="40">
        <v>45984</v>
      </c>
    </row>
    <row r="11" spans="2:9" s="14" customFormat="1" ht="56.1" customHeight="1">
      <c r="B11" s="38"/>
      <c r="C11" s="38"/>
      <c r="D11" s="38"/>
      <c r="E11" s="38"/>
      <c r="F11" s="38"/>
      <c r="G11" s="38"/>
      <c r="H11" s="38"/>
    </row>
    <row r="12" spans="2:9" s="4" customFormat="1" ht="24" customHeight="1">
      <c r="B12" s="41">
        <f t="array" ref="B12:H12">DienasUnNedēļas+DATE(KalendāraisGads,11,1)-WEEKDAY(DATE(KalendāraisGads,11,1),(NedēļasSākums="Pirmdiena")+1)+29</f>
        <v>45985</v>
      </c>
      <c r="C12" s="41">
        <v>45986</v>
      </c>
      <c r="D12" s="41">
        <v>45987</v>
      </c>
      <c r="E12" s="41">
        <v>45988</v>
      </c>
      <c r="F12" s="41">
        <v>45989</v>
      </c>
      <c r="G12" s="41">
        <v>45990</v>
      </c>
      <c r="H12" s="41">
        <v>45991</v>
      </c>
    </row>
    <row r="13" spans="2:9" s="14" customFormat="1" ht="56.1" customHeight="1">
      <c r="B13" s="39"/>
      <c r="C13" s="39"/>
      <c r="D13" s="39"/>
      <c r="E13" s="39"/>
      <c r="F13" s="39"/>
      <c r="G13" s="39"/>
      <c r="H13" s="39"/>
    </row>
    <row r="14" spans="2:9" s="4" customFormat="1" ht="24" customHeight="1">
      <c r="B14" s="40">
        <f t="array" ref="B14:C14">DienasUnNedēļas+DATE(KalendāraisGads,11,1)-WEEKDAY(DATE(KalendāraisGads,11,1),(NedēļasSākums="Pirmdiena")+1)+36</f>
        <v>45992</v>
      </c>
      <c r="C14" s="40">
        <v>45993</v>
      </c>
      <c r="D14" s="60" t="s">
        <v>0</v>
      </c>
      <c r="E14" s="60"/>
      <c r="F14" s="60"/>
      <c r="G14" s="60"/>
      <c r="H14" s="61"/>
    </row>
    <row r="15" spans="2:9" s="14" customFormat="1" ht="56.1" customHeight="1">
      <c r="B15" s="38"/>
      <c r="C15" s="38"/>
      <c r="D15" s="62"/>
      <c r="E15" s="62"/>
      <c r="F15" s="62"/>
      <c r="G15" s="62"/>
      <c r="H15" s="63"/>
    </row>
  </sheetData>
  <mergeCells count="3">
    <mergeCell ref="B2:D2"/>
    <mergeCell ref="D14:H14"/>
    <mergeCell ref="D15:H15"/>
  </mergeCells>
  <phoneticPr fontId="21"/>
  <conditionalFormatting sqref="B4:G4">
    <cfRule type="expression" dxfId="3" priority="1">
      <formula>DAY(B4)&gt;8</formula>
    </cfRule>
  </conditionalFormatting>
  <conditionalFormatting sqref="B12:H12 B14:C14">
    <cfRule type="expression" dxfId="2" priority="2">
      <formula>AND(DAY(B12)&gt;=1,DAY(B12)&lt;=15)</formula>
    </cfRule>
  </conditionalFormatting>
  <dataValidations count="8">
    <dataValidation allowBlank="1" showInputMessage="1" showErrorMessage="1" prompt="Automātiski noteikta nedēļas diena" sqref="C3:H3" xr:uid="{00000000-0002-0000-0A00-000000000000}"/>
    <dataValidation allowBlank="1" showInputMessage="1" showErrorMessage="1" prompt="Novembra mēneša kalendārs" sqref="A1" xr:uid="{00000000-0002-0000-0A00-000001000000}"/>
    <dataValidation allowBlank="1" showInputMessage="1" showErrorMessage="1" prompt="Gads šajā šūnā tiek automātiski atjaunināts, pamatojoties uz janvāra darblapā ievadīto gadu. Tālāk esošajā kalendārā ir iepriekšējā un nākamā mēneša datumi ar gaišāku fontu ēnojumu" sqref="B2:D2" xr:uid="{00000000-0002-0000-0A00-000002000000}"/>
    <dataValidation allowBlank="1" showInputMessage="1" showErrorMessage="1" prompt="Šajā rindā un 6., 8., 10., 12. un 14. rindā ietvertas nedēļas kalendāra dienas. Ja šajā šūnā nav ietverts cipars 1, tad šī ir diena no iepriekšējā mēneša. Ievadiet piezīmes šūnā D15." sqref="B4" xr:uid="{00000000-0002-0000-0A00-000003000000}"/>
    <dataValidation allowBlank="1" showInputMessage="1" showErrorMessage="1" prompt="Šī rinda un 7., 9., 11., 13. un 15. rinda ir šūnas, kur ievadīt piezīmes, kas saistītas ar kalendāra dienu iepriekšējā šūnā." sqref="B5" xr:uid="{00000000-0002-0000-0A00-000004000000}"/>
    <dataValidation allowBlank="1" showInputMessage="1" prompt="Šajā šūnā ievadiet mēneša piezīmes" sqref="D15:H15" xr:uid="{00000000-0002-0000-0A00-000005000000}"/>
    <dataValidation allowBlank="1" showInputMessage="1" prompt="Tālāk esošajā šūnā ievadiet mēneša piezīmes" sqref="D14:H14" xr:uid="{00000000-0002-0000-0A00-000006000000}"/>
    <dataValidation allowBlank="1" showInputMessage="1" showErrorMessage="1" prompt="Šajā rindā iekļauti nedēļas dienu nosaukumi šim kalendāram. Šajā šūnā iekļauta nedēļas sākuma diena. Lai mainītu nedēļas sākuma dienu, atlasiet jaunu nedēļas dienu janvāra darblapā šūnā L5." sqref="B3" xr:uid="{00000000-0002-0000-0A00-000007000000}"/>
  </dataValidations>
  <printOptions horizontalCentered="1"/>
  <pageMargins left="0.25" right="0.25" top="0.5" bottom="0.5" header="0.3" footer="0.3"/>
  <pageSetup paperSize="9" scale="93" orientation="landscape" r:id="rId1"/>
  <headerFooter differentFirst="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8" tint="0.59999389629810485"/>
    <pageSetUpPr fitToPage="1"/>
  </sheetPr>
  <dimension ref="B1:I15"/>
  <sheetViews>
    <sheetView showGridLines="0" workbookViewId="0"/>
  </sheetViews>
  <sheetFormatPr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43" t="str">
        <f>"Decembris "&amp;KalendāraisGads</f>
        <v>Decembris 2025</v>
      </c>
      <c r="C2" s="43"/>
      <c r="D2" s="43"/>
      <c r="E2" s="2"/>
      <c r="F2" s="2"/>
      <c r="G2" s="2"/>
      <c r="H2" s="3"/>
    </row>
    <row r="3" spans="2:9" s="10" customFormat="1" ht="24" customHeight="1">
      <c r="B3" s="7" t="str">
        <f>NedēļasSākums</f>
        <v>pirmdiena</v>
      </c>
      <c r="C3" s="8" t="str">
        <f t="shared" ref="C3:H3" si="0">TEXT(C4,"dddd")</f>
        <v>otrdiena</v>
      </c>
      <c r="D3" s="8" t="str">
        <f t="shared" si="0"/>
        <v>trešdiena</v>
      </c>
      <c r="E3" s="8" t="str">
        <f t="shared" si="0"/>
        <v>ceturtdiena</v>
      </c>
      <c r="F3" s="8" t="str">
        <f t="shared" si="0"/>
        <v>piektdiena</v>
      </c>
      <c r="G3" s="8" t="str">
        <f t="shared" si="0"/>
        <v>sestdiena</v>
      </c>
      <c r="H3" s="9" t="str">
        <f t="shared" si="0"/>
        <v>svētdiena</v>
      </c>
    </row>
    <row r="4" spans="2:9" s="4" customFormat="1" ht="24" customHeight="1">
      <c r="B4" s="11">
        <f t="array" ref="B4:H4">DienasUnNedēļas+DATE(KalendāraisGads,12,1)-WEEKDAY(DATE(KalendāraisGads,12,1),(NedēļasSākums="Pirmdiena")+1)+1</f>
        <v>45992</v>
      </c>
      <c r="C4" s="11">
        <v>45993</v>
      </c>
      <c r="D4" s="11">
        <v>45994</v>
      </c>
      <c r="E4" s="11">
        <v>45995</v>
      </c>
      <c r="F4" s="11">
        <v>45996</v>
      </c>
      <c r="G4" s="11">
        <v>45997</v>
      </c>
      <c r="H4" s="12">
        <v>45998</v>
      </c>
    </row>
    <row r="5" spans="2:9" s="14" customFormat="1" ht="56.1" customHeight="1">
      <c r="B5" s="13"/>
      <c r="C5" s="13"/>
      <c r="D5" s="13"/>
      <c r="E5" s="13"/>
      <c r="F5" s="13"/>
      <c r="G5" s="13"/>
      <c r="H5" s="13"/>
    </row>
    <row r="6" spans="2:9" s="4" customFormat="1" ht="24" customHeight="1">
      <c r="B6" s="6">
        <f t="array" ref="B6:H6">DienasUnNedēļas+DATE(KalendāraisGads,12,1)-WEEKDAY(DATE(KalendāraisGads,12,1),(NedēļasSākums="Pirmdiena")+1)+8</f>
        <v>45999</v>
      </c>
      <c r="C6" s="6">
        <v>46000</v>
      </c>
      <c r="D6" s="6">
        <v>46001</v>
      </c>
      <c r="E6" s="6">
        <v>46002</v>
      </c>
      <c r="F6" s="6">
        <v>46003</v>
      </c>
      <c r="G6" s="6">
        <v>46004</v>
      </c>
      <c r="H6" s="6">
        <v>46005</v>
      </c>
    </row>
    <row r="7" spans="2:9" s="14" customFormat="1" ht="56.1" customHeight="1">
      <c r="B7" s="15"/>
      <c r="C7" s="15"/>
      <c r="D7" s="15"/>
      <c r="E7" s="15"/>
      <c r="F7" s="15"/>
      <c r="G7" s="15"/>
      <c r="H7" s="15"/>
    </row>
    <row r="8" spans="2:9" s="4" customFormat="1" ht="24" customHeight="1">
      <c r="B8" s="5">
        <f t="array" ref="B8:H8">DienasUnNedēļas+DATE(KalendāraisGads,12,1)-WEEKDAY(DATE(KalendāraisGads,12,1),(NedēļasSākums="Pirmdiena")+1)+15</f>
        <v>46006</v>
      </c>
      <c r="C8" s="5">
        <v>46007</v>
      </c>
      <c r="D8" s="5">
        <v>46008</v>
      </c>
      <c r="E8" s="5">
        <v>46009</v>
      </c>
      <c r="F8" s="5">
        <v>46010</v>
      </c>
      <c r="G8" s="5">
        <v>46011</v>
      </c>
      <c r="H8" s="5">
        <v>46012</v>
      </c>
    </row>
    <row r="9" spans="2:9" s="14" customFormat="1" ht="56.1" customHeight="1">
      <c r="B9" s="13"/>
      <c r="C9" s="13"/>
      <c r="D9" s="13"/>
      <c r="E9" s="13"/>
      <c r="F9" s="13"/>
      <c r="G9" s="13"/>
      <c r="H9" s="13"/>
    </row>
    <row r="10" spans="2:9" s="4" customFormat="1" ht="24" customHeight="1">
      <c r="B10" s="6">
        <f t="array" ref="B10:H10">DienasUnNedēļas+DATE(KalendāraisGads,12,1)-WEEKDAY(DATE(KalendāraisGads,12,1),(NedēļasSākums="Pirmdiena")+1)+22</f>
        <v>46013</v>
      </c>
      <c r="C10" s="6">
        <v>46014</v>
      </c>
      <c r="D10" s="6">
        <v>46015</v>
      </c>
      <c r="E10" s="6">
        <v>46016</v>
      </c>
      <c r="F10" s="6">
        <v>46017</v>
      </c>
      <c r="G10" s="6">
        <v>46018</v>
      </c>
      <c r="H10" s="6">
        <v>46019</v>
      </c>
    </row>
    <row r="11" spans="2:9" s="14" customFormat="1" ht="56.1" customHeight="1">
      <c r="B11" s="15"/>
      <c r="C11" s="15"/>
      <c r="D11" s="15"/>
      <c r="E11" s="15"/>
      <c r="F11" s="15"/>
      <c r="G11" s="15"/>
      <c r="H11" s="15"/>
    </row>
    <row r="12" spans="2:9" s="4" customFormat="1" ht="24" customHeight="1">
      <c r="B12" s="5">
        <f t="array" ref="B12:H12">DienasUnNedēļas+DATE(KalendāraisGads,12,1)-WEEKDAY(DATE(KalendāraisGads,12,1),(NedēļasSākums="Pirmdiena")+1)+29</f>
        <v>46020</v>
      </c>
      <c r="C12" s="5">
        <v>46021</v>
      </c>
      <c r="D12" s="5">
        <v>46022</v>
      </c>
      <c r="E12" s="5">
        <v>46023</v>
      </c>
      <c r="F12" s="5">
        <v>46024</v>
      </c>
      <c r="G12" s="5">
        <v>46025</v>
      </c>
      <c r="H12" s="5">
        <v>46026</v>
      </c>
    </row>
    <row r="13" spans="2:9" s="14" customFormat="1" ht="56.1" customHeight="1">
      <c r="B13" s="13"/>
      <c r="C13" s="13"/>
      <c r="D13" s="13"/>
      <c r="E13" s="13"/>
      <c r="F13" s="13"/>
      <c r="G13" s="13"/>
      <c r="H13" s="13"/>
    </row>
    <row r="14" spans="2:9" s="4" customFormat="1" ht="24" customHeight="1">
      <c r="B14" s="6">
        <f t="array" ref="B14:C14">DienasUnNedēļas+DATE(KalendāraisGads,12,1)-WEEKDAY(DATE(KalendāraisGads,12,1),(NedēļasSākums="Pirmdiena")+1)+36</f>
        <v>46027</v>
      </c>
      <c r="C14" s="6">
        <v>46028</v>
      </c>
      <c r="D14" s="44" t="s">
        <v>0</v>
      </c>
      <c r="E14" s="44"/>
      <c r="F14" s="44"/>
      <c r="G14" s="44"/>
      <c r="H14" s="45"/>
    </row>
    <row r="15" spans="2:9" s="14" customFormat="1" ht="56.1" customHeight="1">
      <c r="B15" s="15"/>
      <c r="C15" s="15"/>
      <c r="D15" s="46"/>
      <c r="E15" s="46"/>
      <c r="F15" s="46"/>
      <c r="G15" s="46"/>
      <c r="H15" s="47"/>
    </row>
  </sheetData>
  <mergeCells count="3">
    <mergeCell ref="B2:D2"/>
    <mergeCell ref="D14:H14"/>
    <mergeCell ref="D15:H15"/>
  </mergeCells>
  <phoneticPr fontId="21"/>
  <conditionalFormatting sqref="B4:G4">
    <cfRule type="expression" dxfId="1" priority="1">
      <formula>DAY(B4)&gt;8</formula>
    </cfRule>
  </conditionalFormatting>
  <conditionalFormatting sqref="B12:H12 B14:C14">
    <cfRule type="expression" dxfId="0" priority="2">
      <formula>AND(DAY(B12)&gt;=1,DAY(B12)&lt;=15)</formula>
    </cfRule>
  </conditionalFormatting>
  <dataValidations count="8">
    <dataValidation allowBlank="1" showInputMessage="1" showErrorMessage="1" prompt="Automātiski noteikta nedēļas diena" sqref="C3:H3" xr:uid="{00000000-0002-0000-0B00-000000000000}"/>
    <dataValidation allowBlank="1" showInputMessage="1" showErrorMessage="1" prompt="Decembra mēneša kalendārs" sqref="A1" xr:uid="{00000000-0002-0000-0B00-000001000000}"/>
    <dataValidation allowBlank="1" showInputMessage="1" showErrorMessage="1" prompt="Gads šajā šūnā tiek automātiski atjaunināts, pamatojoties uz janvāra darblapā ievadīto gadu. Tālāk esošajā kalendārā ir iepriekšējā un nākamā mēneša datumi ar gaišāku fontu ēnojumu" sqref="B2:D2" xr:uid="{00000000-0002-0000-0B00-000002000000}"/>
    <dataValidation allowBlank="1" showInputMessage="1" showErrorMessage="1" prompt="Šajā rindā iekļauti nedēļas dienu nosaukumi šim kalendāram. Šajā šūnā iekļauta nedēļas sākuma diena. Lai mainītu nedēļas sākuma dienu, atlasiet jaunu nedēļas dienu janvāra darblapā šūnā L5." sqref="B3" xr:uid="{00000000-0002-0000-0B00-000003000000}"/>
    <dataValidation allowBlank="1" showInputMessage="1" prompt="Tālāk esošajā šūnā ievadiet mēneša piezīmes" sqref="D14:H14" xr:uid="{00000000-0002-0000-0B00-000004000000}"/>
    <dataValidation allowBlank="1" showInputMessage="1" prompt="Šajā šūnā ievadiet mēneša piezīmes" sqref="D15:H15" xr:uid="{00000000-0002-0000-0B00-000005000000}"/>
    <dataValidation allowBlank="1" showInputMessage="1" showErrorMessage="1" prompt="Šī rinda un 7., 9., 11., 13. un 15. rinda ir šūnas, kur ievadīt piezīmes, kas saistītas ar kalendāra dienu iepriekšējā šūnā." sqref="B5" xr:uid="{00000000-0002-0000-0B00-000006000000}"/>
    <dataValidation allowBlank="1" showInputMessage="1" showErrorMessage="1" prompt="Šajā rindā un 6., 8., 10., 12. un 14. rindā ietvertas nedēļas kalendāra dienas. Ja šajā šūnā nav ietverts cipars 1, tad šī ir diena no iepriekšējā mēneša. Ievadiet piezīmes šūnā D15." sqref="B4" xr:uid="{00000000-0002-0000-0B00-000007000000}"/>
  </dataValidations>
  <printOptions horizontalCentered="1"/>
  <pageMargins left="0.25" right="0.25" top="0.5" bottom="0.5" header="0.3" footer="0.3"/>
  <pageSetup paperSize="9" scale="93" orientation="landscape" r:id="rId1"/>
  <headerFooter differentFirst="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59999389629810485"/>
    <pageSetUpPr fitToPage="1"/>
  </sheetPr>
  <dimension ref="B1:I15"/>
  <sheetViews>
    <sheetView showGridLines="0" zoomScaleNormal="100" workbookViewId="0"/>
  </sheetViews>
  <sheetFormatPr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43" t="str">
        <f>"Februāris "&amp;KalendāraisGads</f>
        <v>Februāris 2025</v>
      </c>
      <c r="C2" s="43"/>
      <c r="D2" s="43"/>
      <c r="E2" s="2"/>
      <c r="F2" s="2"/>
      <c r="G2" s="2"/>
      <c r="H2" s="3"/>
    </row>
    <row r="3" spans="2:9" s="10" customFormat="1" ht="24" customHeight="1">
      <c r="B3" s="7" t="str">
        <f>NedēļasSākums</f>
        <v>pirmdiena</v>
      </c>
      <c r="C3" s="8" t="str">
        <f t="shared" ref="C3:H3" si="0">TEXT(C4,"dddd")</f>
        <v>otrdiena</v>
      </c>
      <c r="D3" s="8" t="str">
        <f t="shared" si="0"/>
        <v>trešdiena</v>
      </c>
      <c r="E3" s="8" t="str">
        <f t="shared" si="0"/>
        <v>ceturtdiena</v>
      </c>
      <c r="F3" s="8" t="str">
        <f t="shared" si="0"/>
        <v>piektdiena</v>
      </c>
      <c r="G3" s="8" t="str">
        <f t="shared" si="0"/>
        <v>sestdiena</v>
      </c>
      <c r="H3" s="9" t="str">
        <f t="shared" si="0"/>
        <v>svētdiena</v>
      </c>
    </row>
    <row r="4" spans="2:9" s="4" customFormat="1" ht="24" customHeight="1">
      <c r="B4" s="11">
        <f t="array" ref="B4:H4">DienasUnNedēļas+DATE(KalendāraisGads,2,1)-WEEKDAY(DATE(KalendāraisGads,2,1),(NedēļasSākums="Pirmdiena")+1)+1</f>
        <v>45684</v>
      </c>
      <c r="C4" s="11">
        <v>45685</v>
      </c>
      <c r="D4" s="11">
        <v>45686</v>
      </c>
      <c r="E4" s="11">
        <v>45687</v>
      </c>
      <c r="F4" s="11">
        <v>45688</v>
      </c>
      <c r="G4" s="11">
        <v>45689</v>
      </c>
      <c r="H4" s="12">
        <v>45690</v>
      </c>
    </row>
    <row r="5" spans="2:9" s="14" customFormat="1" ht="56.1" customHeight="1">
      <c r="B5" s="13"/>
      <c r="C5" s="13"/>
      <c r="D5" s="13"/>
      <c r="E5" s="13"/>
      <c r="F5" s="13"/>
      <c r="G5" s="13"/>
      <c r="H5" s="13"/>
    </row>
    <row r="6" spans="2:9" s="4" customFormat="1" ht="24" customHeight="1">
      <c r="B6" s="6">
        <f t="array" ref="B6:H6">DienasUnNedēļas+DATE(KalendāraisGads,2,1)-WEEKDAY(DATE(KalendāraisGads,2,1),(NedēļasSākums="Pirmdiena")+1)+8</f>
        <v>45691</v>
      </c>
      <c r="C6" s="6">
        <v>45692</v>
      </c>
      <c r="D6" s="6">
        <v>45693</v>
      </c>
      <c r="E6" s="6">
        <v>45694</v>
      </c>
      <c r="F6" s="6">
        <v>45695</v>
      </c>
      <c r="G6" s="6">
        <v>45696</v>
      </c>
      <c r="H6" s="6">
        <v>45697</v>
      </c>
    </row>
    <row r="7" spans="2:9" s="14" customFormat="1" ht="56.1" customHeight="1">
      <c r="B7" s="15"/>
      <c r="C7" s="15"/>
      <c r="D7" s="15"/>
      <c r="E7" s="15"/>
      <c r="F7" s="15"/>
      <c r="G7" s="15"/>
      <c r="H7" s="15"/>
    </row>
    <row r="8" spans="2:9" s="4" customFormat="1" ht="24" customHeight="1">
      <c r="B8" s="5">
        <f t="array" ref="B8:H8">DienasUnNedēļas+DATE(KalendāraisGads,2,1)-WEEKDAY(DATE(KalendāraisGads,2,1),(NedēļasSākums="Pirmdiena")+1)+15</f>
        <v>45698</v>
      </c>
      <c r="C8" s="5">
        <v>45699</v>
      </c>
      <c r="D8" s="5">
        <v>45700</v>
      </c>
      <c r="E8" s="5">
        <v>45701</v>
      </c>
      <c r="F8" s="5">
        <v>45702</v>
      </c>
      <c r="G8" s="5">
        <v>45703</v>
      </c>
      <c r="H8" s="5">
        <v>45704</v>
      </c>
    </row>
    <row r="9" spans="2:9" s="14" customFormat="1" ht="56.1" customHeight="1">
      <c r="B9" s="13"/>
      <c r="C9" s="13"/>
      <c r="D9" s="13"/>
      <c r="E9" s="13"/>
      <c r="F9" s="13"/>
      <c r="G9" s="13"/>
      <c r="H9" s="13"/>
    </row>
    <row r="10" spans="2:9" s="4" customFormat="1" ht="24" customHeight="1">
      <c r="B10" s="6">
        <f t="array" ref="B10:H10">DienasUnNedēļas+DATE(KalendāraisGads,2,1)-WEEKDAY(DATE(KalendāraisGads,2,1),(NedēļasSākums="Pirmdiena")+1)+22</f>
        <v>45705</v>
      </c>
      <c r="C10" s="6">
        <v>45706</v>
      </c>
      <c r="D10" s="6">
        <v>45707</v>
      </c>
      <c r="E10" s="6">
        <v>45708</v>
      </c>
      <c r="F10" s="6">
        <v>45709</v>
      </c>
      <c r="G10" s="6">
        <v>45710</v>
      </c>
      <c r="H10" s="6">
        <v>45711</v>
      </c>
    </row>
    <row r="11" spans="2:9" s="14" customFormat="1" ht="56.1" customHeight="1">
      <c r="B11" s="15"/>
      <c r="C11" s="15"/>
      <c r="D11" s="15"/>
      <c r="E11" s="15"/>
      <c r="F11" s="15"/>
      <c r="G11" s="15"/>
      <c r="H11" s="15"/>
    </row>
    <row r="12" spans="2:9" s="4" customFormat="1" ht="24" customHeight="1">
      <c r="B12" s="5">
        <f t="array" ref="B12:H12">DienasUnNedēļas+DATE(KalendāraisGads,2,1)-WEEKDAY(DATE(KalendāraisGads,2,1),(NedēļasSākums="Pirmdiena")+1)+29</f>
        <v>45712</v>
      </c>
      <c r="C12" s="5">
        <v>45713</v>
      </c>
      <c r="D12" s="5">
        <v>45714</v>
      </c>
      <c r="E12" s="5">
        <v>45715</v>
      </c>
      <c r="F12" s="5">
        <v>45716</v>
      </c>
      <c r="G12" s="5">
        <v>45717</v>
      </c>
      <c r="H12" s="5">
        <v>45718</v>
      </c>
    </row>
    <row r="13" spans="2:9" s="14" customFormat="1" ht="56.1" customHeight="1">
      <c r="B13" s="13"/>
      <c r="C13" s="13"/>
      <c r="D13" s="13"/>
      <c r="E13" s="13"/>
      <c r="F13" s="13"/>
      <c r="G13" s="13"/>
      <c r="H13" s="13"/>
    </row>
    <row r="14" spans="2:9" s="4" customFormat="1" ht="24" customHeight="1">
      <c r="B14" s="6">
        <f t="array" ref="B14:C14">DienasUnNedēļas+DATE(KalendāraisGads,2,1)-WEEKDAY(DATE(KalendāraisGads,2,1),(NedēļasSākums="Pirmdiena")+1)+36</f>
        <v>45719</v>
      </c>
      <c r="C14" s="6">
        <v>45720</v>
      </c>
      <c r="D14" s="44" t="s">
        <v>0</v>
      </c>
      <c r="E14" s="44"/>
      <c r="F14" s="44"/>
      <c r="G14" s="44"/>
      <c r="H14" s="45"/>
    </row>
    <row r="15" spans="2:9" s="14" customFormat="1" ht="56.1" customHeight="1">
      <c r="B15" s="15"/>
      <c r="C15" s="15"/>
      <c r="D15" s="46"/>
      <c r="E15" s="46"/>
      <c r="F15" s="46"/>
      <c r="G15" s="46"/>
      <c r="H15" s="47"/>
    </row>
  </sheetData>
  <mergeCells count="3">
    <mergeCell ref="B2:D2"/>
    <mergeCell ref="D14:H14"/>
    <mergeCell ref="D15:H15"/>
  </mergeCells>
  <phoneticPr fontId="21"/>
  <conditionalFormatting sqref="B4:G4">
    <cfRule type="expression" dxfId="21" priority="1">
      <formula>DAY(B4)&gt;8</formula>
    </cfRule>
  </conditionalFormatting>
  <conditionalFormatting sqref="B12:H12 B14:C14">
    <cfRule type="expression" dxfId="20" priority="2">
      <formula>AND(DAY(B12)&gt;=1,DAY(B12)&lt;=15)</formula>
    </cfRule>
  </conditionalFormatting>
  <dataValidations count="8">
    <dataValidation allowBlank="1" showInputMessage="1" showErrorMessage="1" prompt="Automātiski noteikta nedēļas diena" sqref="C3:H3" xr:uid="{00000000-0002-0000-0100-000000000000}"/>
    <dataValidation allowBlank="1" showInputMessage="1" showErrorMessage="1" prompt="Gads šajā šūnā tiek automātiski atjaunināts, pamatojoties uz janvāra darblapā ievadīto gadu. Tālāk esošajā kalendārā ir iepriekšējā un nākamā mēneša datumi ar gaišāku fontu ēnojumu" sqref="B2:D2" xr:uid="{00000000-0002-0000-0100-000001000000}"/>
    <dataValidation allowBlank="1" showInputMessage="1" showErrorMessage="1" prompt="Šajā rindā iekļauti nedēļas dienu nosaukumi šim kalendāram. Šajā šūnā iekļauta nedēļas sākuma diena. Lai mainītu nedēļas sākuma dienu, atlasiet jaunu nedēļas dienu janvāra darblapā šūnā L5." sqref="B3" xr:uid="{00000000-0002-0000-0100-000002000000}"/>
    <dataValidation allowBlank="1" showInputMessage="1" showErrorMessage="1" prompt="Februāra mēneša kalendārs" sqref="A1" xr:uid="{00000000-0002-0000-0100-000003000000}"/>
    <dataValidation allowBlank="1" showInputMessage="1" prompt="Tālāk esošajā šūnā ievadiet mēneša piezīmes" sqref="D14:H14" xr:uid="{00000000-0002-0000-0100-000004000000}"/>
    <dataValidation allowBlank="1" showInputMessage="1" prompt="Šajā šūnā ievadiet mēneša piezīmes" sqref="D15:H15" xr:uid="{00000000-0002-0000-0100-000005000000}"/>
    <dataValidation allowBlank="1" showInputMessage="1" showErrorMessage="1" prompt="Šī rinda un 7., 9., 11., 13. un 15. rinda ir šūnas, kur ievadīt piezīmes, kas saistītas ar kalendāra dienu iepriekšējā šūnā." sqref="B5" xr:uid="{00000000-0002-0000-0100-000006000000}"/>
    <dataValidation allowBlank="1" showInputMessage="1" showErrorMessage="1" prompt="Šajā rindā un 6., 8., 10., 12. un 14. rindā ietvertas nedēļas kalendāra dienas. Ja šajā šūnā nav ietverts cipars 1, tad šī ir diena no iepriekšējā mēneša. Ievadiet piezīmes šūnā D15." sqref="B4" xr:uid="{00000000-0002-0000-0100-000007000000}"/>
  </dataValidations>
  <printOptions horizontalCentered="1"/>
  <pageMargins left="0.25" right="0.25" top="0.5" bottom="0.5" header="0.3" footer="0.3"/>
  <pageSetup paperSize="9" scale="93" orientation="landscape" r:id="rId1"/>
  <headerFooter differentFirst="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fitToPage="1"/>
  </sheetPr>
  <dimension ref="B1:I15"/>
  <sheetViews>
    <sheetView showGridLines="0" zoomScaleNormal="100" workbookViewId="0"/>
  </sheetViews>
  <sheetFormatPr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49" t="str">
        <f>"Marts "&amp;KalendāraisGads</f>
        <v>Marts 2025</v>
      </c>
      <c r="C2" s="49"/>
      <c r="D2" s="49"/>
      <c r="E2" s="2"/>
      <c r="F2" s="2"/>
      <c r="G2" s="2"/>
      <c r="H2" s="3"/>
    </row>
    <row r="3" spans="2:9" s="10" customFormat="1" ht="24" customHeight="1">
      <c r="B3" s="21" t="str">
        <f>NedēļasSākums</f>
        <v>pirmdiena</v>
      </c>
      <c r="C3" s="22" t="str">
        <f t="shared" ref="C3:H3" si="0">TEXT(C4,"dddd")</f>
        <v>otrdiena</v>
      </c>
      <c r="D3" s="22" t="str">
        <f t="shared" si="0"/>
        <v>trešdiena</v>
      </c>
      <c r="E3" s="22" t="str">
        <f t="shared" si="0"/>
        <v>ceturtdiena</v>
      </c>
      <c r="F3" s="22" t="str">
        <f t="shared" si="0"/>
        <v>piektdiena</v>
      </c>
      <c r="G3" s="22" t="str">
        <f t="shared" si="0"/>
        <v>sestdiena</v>
      </c>
      <c r="H3" s="23" t="str">
        <f t="shared" si="0"/>
        <v>svētdiena</v>
      </c>
    </row>
    <row r="4" spans="2:9" s="4" customFormat="1" ht="24" customHeight="1">
      <c r="B4" s="24">
        <f t="array" ref="B4:H4">DienasUnNedēļas+DATE(KalendāraisGads,3,1)-WEEKDAY(DATE(KalendāraisGads,3,1),(NedēļasSākums="Pirmdiena")+1)+1</f>
        <v>45712</v>
      </c>
      <c r="C4" s="24">
        <v>45713</v>
      </c>
      <c r="D4" s="24">
        <v>45714</v>
      </c>
      <c r="E4" s="24">
        <v>45715</v>
      </c>
      <c r="F4" s="24">
        <v>45716</v>
      </c>
      <c r="G4" s="24">
        <v>45717</v>
      </c>
      <c r="H4" s="24">
        <v>45718</v>
      </c>
    </row>
    <row r="5" spans="2:9" s="14" customFormat="1" ht="56.1" customHeight="1">
      <c r="B5" s="26"/>
      <c r="C5" s="26"/>
      <c r="D5" s="26"/>
      <c r="E5" s="26"/>
      <c r="F5" s="26"/>
      <c r="G5" s="26"/>
      <c r="H5" s="26"/>
    </row>
    <row r="6" spans="2:9" s="4" customFormat="1" ht="24" customHeight="1">
      <c r="B6" s="27">
        <f t="array" ref="B6:H6">DienasUnNedēļas+DATE(KalendāraisGads,3,1)-WEEKDAY(DATE(KalendāraisGads,3,1),(NedēļasSākums="Pirmdiena")+1)+8</f>
        <v>45719</v>
      </c>
      <c r="C6" s="27">
        <v>45720</v>
      </c>
      <c r="D6" s="27">
        <v>45721</v>
      </c>
      <c r="E6" s="27">
        <v>45722</v>
      </c>
      <c r="F6" s="27">
        <v>45723</v>
      </c>
      <c r="G6" s="27">
        <v>45724</v>
      </c>
      <c r="H6" s="27">
        <v>45725</v>
      </c>
    </row>
    <row r="7" spans="2:9" s="14" customFormat="1" ht="56.1" customHeight="1">
      <c r="B7" s="25"/>
      <c r="C7" s="25"/>
      <c r="D7" s="25"/>
      <c r="E7" s="25"/>
      <c r="F7" s="25"/>
      <c r="G7" s="25"/>
      <c r="H7" s="25"/>
    </row>
    <row r="8" spans="2:9" s="4" customFormat="1" ht="24" customHeight="1">
      <c r="B8" s="28">
        <f t="array" ref="B8:H8">DienasUnNedēļas+DATE(KalendāraisGads,3,1)-WEEKDAY(DATE(KalendāraisGads,3,1),(NedēļasSākums="Pirmdiena")+1)+15</f>
        <v>45726</v>
      </c>
      <c r="C8" s="28">
        <v>45727</v>
      </c>
      <c r="D8" s="28">
        <v>45728</v>
      </c>
      <c r="E8" s="28">
        <v>45729</v>
      </c>
      <c r="F8" s="28">
        <v>45730</v>
      </c>
      <c r="G8" s="28">
        <v>45731</v>
      </c>
      <c r="H8" s="28">
        <v>45732</v>
      </c>
    </row>
    <row r="9" spans="2:9" s="14" customFormat="1" ht="56.1" customHeight="1">
      <c r="B9" s="26"/>
      <c r="C9" s="26"/>
      <c r="D9" s="26"/>
      <c r="E9" s="26"/>
      <c r="F9" s="26"/>
      <c r="G9" s="26"/>
      <c r="H9" s="26"/>
    </row>
    <row r="10" spans="2:9" s="4" customFormat="1" ht="24" customHeight="1">
      <c r="B10" s="27">
        <f t="array" ref="B10:H10">DienasUnNedēļas+DATE(KalendāraisGads,3,1)-WEEKDAY(DATE(KalendāraisGads,3,1),(NedēļasSākums="Pirmdiena")+1)+22</f>
        <v>45733</v>
      </c>
      <c r="C10" s="27">
        <v>45734</v>
      </c>
      <c r="D10" s="27">
        <v>45735</v>
      </c>
      <c r="E10" s="27">
        <v>45736</v>
      </c>
      <c r="F10" s="27">
        <v>45737</v>
      </c>
      <c r="G10" s="27">
        <v>45738</v>
      </c>
      <c r="H10" s="27">
        <v>45739</v>
      </c>
    </row>
    <row r="11" spans="2:9" s="14" customFormat="1" ht="56.1" customHeight="1">
      <c r="B11" s="25"/>
      <c r="C11" s="25"/>
      <c r="D11" s="25"/>
      <c r="E11" s="25"/>
      <c r="F11" s="25"/>
      <c r="G11" s="25"/>
      <c r="H11" s="25"/>
    </row>
    <row r="12" spans="2:9" s="4" customFormat="1" ht="24" customHeight="1">
      <c r="B12" s="28">
        <f t="array" ref="B12:H12">DienasUnNedēļas+DATE(KalendāraisGads,3,1)-WEEKDAY(DATE(KalendāraisGads,3,1),(NedēļasSākums="Pirmdiena")+1)+29</f>
        <v>45740</v>
      </c>
      <c r="C12" s="28">
        <v>45741</v>
      </c>
      <c r="D12" s="28">
        <v>45742</v>
      </c>
      <c r="E12" s="28">
        <v>45743</v>
      </c>
      <c r="F12" s="28">
        <v>45744</v>
      </c>
      <c r="G12" s="28">
        <v>45745</v>
      </c>
      <c r="H12" s="28">
        <v>45746</v>
      </c>
    </row>
    <row r="13" spans="2:9" s="14" customFormat="1" ht="56.1" customHeight="1">
      <c r="B13" s="26"/>
      <c r="C13" s="26"/>
      <c r="D13" s="26"/>
      <c r="E13" s="26"/>
      <c r="F13" s="26"/>
      <c r="G13" s="26"/>
      <c r="H13" s="26"/>
    </row>
    <row r="14" spans="2:9" s="4" customFormat="1" ht="24" customHeight="1">
      <c r="B14" s="27">
        <f t="array" ref="B14:C14">DienasUnNedēļas+DATE(KalendāraisGads,3,1)-WEEKDAY(DATE(KalendāraisGads,3,1),(NedēļasSākums="Pirmdiena")+1)+36</f>
        <v>45747</v>
      </c>
      <c r="C14" s="27">
        <v>45748</v>
      </c>
      <c r="D14" s="50" t="s">
        <v>0</v>
      </c>
      <c r="E14" s="50"/>
      <c r="F14" s="50"/>
      <c r="G14" s="50"/>
      <c r="H14" s="51"/>
    </row>
    <row r="15" spans="2:9" s="14" customFormat="1" ht="56.1" customHeight="1">
      <c r="B15" s="25"/>
      <c r="C15" s="25"/>
      <c r="D15" s="52"/>
      <c r="E15" s="52"/>
      <c r="F15" s="52"/>
      <c r="G15" s="52"/>
      <c r="H15" s="53"/>
    </row>
  </sheetData>
  <mergeCells count="3">
    <mergeCell ref="B2:D2"/>
    <mergeCell ref="D14:H14"/>
    <mergeCell ref="D15:H15"/>
  </mergeCells>
  <phoneticPr fontId="21"/>
  <conditionalFormatting sqref="B4:G4">
    <cfRule type="expression" dxfId="19" priority="1">
      <formula>DAY(B4)&gt;8</formula>
    </cfRule>
  </conditionalFormatting>
  <conditionalFormatting sqref="B12:H12 B14:C14">
    <cfRule type="expression" dxfId="18" priority="2">
      <formula>AND(DAY(B12)&gt;=1,DAY(B12)&lt;=15)</formula>
    </cfRule>
  </conditionalFormatting>
  <dataValidations count="8">
    <dataValidation allowBlank="1" showInputMessage="1" showErrorMessage="1" prompt="Marta mēneša kalendārs" sqref="A1" xr:uid="{00000000-0002-0000-0200-000000000000}"/>
    <dataValidation allowBlank="1" showInputMessage="1" showErrorMessage="1" prompt="Gads šajā šūnā tiek automātiski atjaunināts, pamatojoties uz janvāra darblapā ievadīto gadu. Tālāk esošajā kalendārā ir iepriekšējā un nākamā mēneša datumi ar gaišāku fontu ēnojumu" sqref="B2:D2" xr:uid="{00000000-0002-0000-0200-000001000000}"/>
    <dataValidation allowBlank="1" showInputMessage="1" showErrorMessage="1" prompt="Automātiski noteikta nedēļas diena" sqref="C3:H3" xr:uid="{00000000-0002-0000-0200-000002000000}"/>
    <dataValidation allowBlank="1" showInputMessage="1" showErrorMessage="1" prompt="Šajā rindā un 6., 8., 10., 12. un 14. rindā ietvertas nedēļas kalendāra dienas. Ja šajā šūnā nav ietverts cipars 1, tad šī ir diena no iepriekšējā mēneša. Ievadiet piezīmes šūnā D15." sqref="B4" xr:uid="{00000000-0002-0000-0200-000003000000}"/>
    <dataValidation allowBlank="1" showInputMessage="1" showErrorMessage="1" prompt="Šī rinda un 7., 9., 11., 13. un 15. rinda ir šūnas, kur ievadīt piezīmes, kas saistītas ar kalendāra dienu iepriekšējā šūnā." sqref="B5" xr:uid="{00000000-0002-0000-0200-000004000000}"/>
    <dataValidation allowBlank="1" showInputMessage="1" prompt="Šajā šūnā ievadiet mēneša piezīmes" sqref="D15:H15" xr:uid="{00000000-0002-0000-0200-000005000000}"/>
    <dataValidation allowBlank="1" showInputMessage="1" prompt="Tālāk esošajā šūnā ievadiet mēneša piezīmes" sqref="D14:H14" xr:uid="{00000000-0002-0000-0200-000006000000}"/>
    <dataValidation allowBlank="1" showInputMessage="1" showErrorMessage="1" prompt="Šajā rindā iekļauti nedēļas dienu nosaukumi šim kalendāram. Šajā šūnā iekļauta nedēļas sākuma diena. Lai mainītu nedēļas sākuma dienu, atlasiet jaunu nedēļas dienu janvāra darblapā šūnā L5." sqref="B3" xr:uid="{00000000-0002-0000-0200-000007000000}"/>
  </dataValidations>
  <printOptions horizontalCentered="1"/>
  <pageMargins left="0.25" right="0.25" top="0.5" bottom="0.5" header="0.3" footer="0.3"/>
  <pageSetup paperSize="9" scale="93" orientation="landscape" r:id="rId1"/>
  <headerFooter differentFirst="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9" tint="0.59999389629810485"/>
    <pageSetUpPr fitToPage="1"/>
  </sheetPr>
  <dimension ref="B1:I15"/>
  <sheetViews>
    <sheetView showGridLines="0" topLeftCell="A11" workbookViewId="0">
      <selection activeCell="B13" sqref="B13"/>
    </sheetView>
  </sheetViews>
  <sheetFormatPr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49" t="str">
        <f>"Aprīlis "&amp;KalendāraisGads</f>
        <v>Aprīlis 2025</v>
      </c>
      <c r="C2" s="49"/>
      <c r="D2" s="49"/>
      <c r="E2" s="2"/>
      <c r="F2" s="42" t="s">
        <v>6</v>
      </c>
      <c r="G2" s="2"/>
      <c r="H2" s="3"/>
    </row>
    <row r="3" spans="2:9" s="10" customFormat="1" ht="24" customHeight="1">
      <c r="B3" s="21" t="str">
        <f>NedēļasSākums</f>
        <v>pirmdiena</v>
      </c>
      <c r="C3" s="22" t="str">
        <f t="shared" ref="C3:H3" si="0">TEXT(C4,"dddd")</f>
        <v>otrdiena</v>
      </c>
      <c r="D3" s="22" t="str">
        <f t="shared" si="0"/>
        <v>trešdiena</v>
      </c>
      <c r="E3" s="22" t="str">
        <f t="shared" si="0"/>
        <v>ceturtdiena</v>
      </c>
      <c r="F3" s="22" t="str">
        <f t="shared" si="0"/>
        <v>piektdiena</v>
      </c>
      <c r="G3" s="22" t="str">
        <f t="shared" si="0"/>
        <v>sestdiena</v>
      </c>
      <c r="H3" s="23" t="str">
        <f t="shared" si="0"/>
        <v>svētdiena</v>
      </c>
    </row>
    <row r="4" spans="2:9" s="4" customFormat="1" ht="24" customHeight="1">
      <c r="B4" s="24">
        <f t="array" ref="B4:H4">DienasUnNedēļas+DATE(KalendāraisGads,4,1)-WEEKDAY(DATE(KalendāraisGads,4,1),(NedēļasSākums="Pirmdiena")+1)+1</f>
        <v>45747</v>
      </c>
      <c r="C4" s="24">
        <v>45748</v>
      </c>
      <c r="D4" s="24">
        <v>45749</v>
      </c>
      <c r="E4" s="24">
        <v>45750</v>
      </c>
      <c r="F4" s="24">
        <v>45751</v>
      </c>
      <c r="G4" s="24">
        <v>45752</v>
      </c>
      <c r="H4" s="24">
        <v>45753</v>
      </c>
    </row>
    <row r="5" spans="2:9" s="14" customFormat="1" ht="56.1" customHeight="1">
      <c r="B5" s="26"/>
      <c r="C5" s="26"/>
      <c r="D5" s="26"/>
      <c r="E5" s="26"/>
      <c r="F5" s="26"/>
      <c r="G5" s="26"/>
      <c r="H5" s="26"/>
    </row>
    <row r="6" spans="2:9" s="4" customFormat="1" ht="24" customHeight="1">
      <c r="B6" s="27">
        <f t="array" ref="B6:H6">DienasUnNedēļas+DATE(KalendāraisGads,4,1)-WEEKDAY(DATE(KalendāraisGads,4,1),(NedēļasSākums="Pirmdiena")+1)+8</f>
        <v>45754</v>
      </c>
      <c r="C6" s="27">
        <v>45755</v>
      </c>
      <c r="D6" s="27">
        <v>45756</v>
      </c>
      <c r="E6" s="27">
        <v>45757</v>
      </c>
      <c r="F6" s="27">
        <v>45758</v>
      </c>
      <c r="G6" s="27">
        <v>45759</v>
      </c>
      <c r="H6" s="27">
        <v>45760</v>
      </c>
    </row>
    <row r="7" spans="2:9" s="14" customFormat="1" ht="56.1" customHeight="1">
      <c r="B7" s="25"/>
      <c r="C7" s="25"/>
      <c r="D7" s="25"/>
      <c r="E7" s="25"/>
      <c r="F7" s="25"/>
      <c r="G7" s="25"/>
      <c r="H7" s="25"/>
    </row>
    <row r="8" spans="2:9" s="4" customFormat="1" ht="24" customHeight="1">
      <c r="B8" s="28">
        <f t="array" ref="B8:H8">DienasUnNedēļas+DATE(KalendāraisGads,4,1)-WEEKDAY(DATE(KalendāraisGads,4,1),(NedēļasSākums="Pirmdiena")+1)+15</f>
        <v>45761</v>
      </c>
      <c r="C8" s="28">
        <v>45762</v>
      </c>
      <c r="D8" s="28">
        <v>45763</v>
      </c>
      <c r="E8" s="28">
        <v>45764</v>
      </c>
      <c r="F8" s="28">
        <v>45765</v>
      </c>
      <c r="G8" s="28">
        <v>45766</v>
      </c>
      <c r="H8" s="28">
        <v>45767</v>
      </c>
    </row>
    <row r="9" spans="2:9" s="14" customFormat="1" ht="56.1" customHeight="1">
      <c r="B9" s="26"/>
      <c r="C9" s="26"/>
      <c r="D9" s="26"/>
      <c r="E9" s="26"/>
      <c r="F9" s="26"/>
      <c r="G9" s="26"/>
      <c r="H9" s="26"/>
    </row>
    <row r="10" spans="2:9" s="4" customFormat="1" ht="24" customHeight="1">
      <c r="B10" s="27">
        <f t="array" ref="B10:H10">DienasUnNedēļas+DATE(KalendāraisGads,4,1)-WEEKDAY(DATE(KalendāraisGads,4,1),(NedēļasSākums="Pirmdiena")+1)+22</f>
        <v>45768</v>
      </c>
      <c r="C10" s="27">
        <v>45769</v>
      </c>
      <c r="D10" s="27">
        <v>45770</v>
      </c>
      <c r="E10" s="27">
        <v>45771</v>
      </c>
      <c r="F10" s="27">
        <v>45772</v>
      </c>
      <c r="G10" s="27">
        <v>45773</v>
      </c>
      <c r="H10" s="27">
        <v>45774</v>
      </c>
    </row>
    <row r="11" spans="2:9" s="14" customFormat="1" ht="56.1" customHeight="1">
      <c r="B11" s="25"/>
      <c r="C11" s="25"/>
      <c r="D11" s="25"/>
      <c r="E11" s="25"/>
      <c r="F11" s="25"/>
      <c r="G11" s="25"/>
      <c r="H11" s="25"/>
    </row>
    <row r="12" spans="2:9" s="4" customFormat="1" ht="24" customHeight="1">
      <c r="B12" s="28">
        <f t="array" ref="B12:H12">DienasUnNedēļas+DATE(KalendāraisGads,4,1)-WEEKDAY(DATE(KalendāraisGads,4,1),(NedēļasSākums="Pirmdiena")+1)+29</f>
        <v>45775</v>
      </c>
      <c r="C12" s="28">
        <v>45776</v>
      </c>
      <c r="D12" s="28">
        <v>45777</v>
      </c>
      <c r="E12" s="28">
        <v>45778</v>
      </c>
      <c r="F12" s="28">
        <v>45779</v>
      </c>
      <c r="G12" s="28">
        <v>45780</v>
      </c>
      <c r="H12" s="28">
        <v>45781</v>
      </c>
    </row>
    <row r="13" spans="2:9" s="14" customFormat="1" ht="56.1" customHeight="1">
      <c r="B13" s="26" t="s">
        <v>8</v>
      </c>
      <c r="C13" s="26"/>
      <c r="D13" s="26"/>
      <c r="E13" s="26"/>
      <c r="F13" s="26"/>
      <c r="G13" s="26"/>
      <c r="H13" s="26"/>
    </row>
    <row r="14" spans="2:9" s="4" customFormat="1" ht="24" customHeight="1">
      <c r="B14" s="27">
        <f t="array" ref="B14:C14">DienasUnNedēļas+DATE(KalendāraisGads,4,1)-WEEKDAY(DATE(KalendāraisGads,4,1),(NedēļasSākums="Pirmdiena")+1)+36</f>
        <v>45782</v>
      </c>
      <c r="C14" s="27">
        <v>45783</v>
      </c>
      <c r="D14" s="50" t="s">
        <v>0</v>
      </c>
      <c r="E14" s="50"/>
      <c r="F14" s="50"/>
      <c r="G14" s="50"/>
      <c r="H14" s="51"/>
    </row>
    <row r="15" spans="2:9" s="14" customFormat="1" ht="56.1" customHeight="1">
      <c r="B15" s="25"/>
      <c r="C15" s="25"/>
      <c r="D15" s="52"/>
      <c r="E15" s="52"/>
      <c r="F15" s="52"/>
      <c r="G15" s="52"/>
      <c r="H15" s="53"/>
    </row>
  </sheetData>
  <mergeCells count="3">
    <mergeCell ref="B2:D2"/>
    <mergeCell ref="D14:H14"/>
    <mergeCell ref="D15:H15"/>
  </mergeCells>
  <phoneticPr fontId="21"/>
  <conditionalFormatting sqref="B4:G4">
    <cfRule type="expression" dxfId="17" priority="1">
      <formula>DAY(B4)&gt;8</formula>
    </cfRule>
  </conditionalFormatting>
  <conditionalFormatting sqref="B12:H12 B14:C14">
    <cfRule type="expression" dxfId="16" priority="2">
      <formula>AND(DAY(B12)&gt;=1,DAY(B12)&lt;=15)</formula>
    </cfRule>
  </conditionalFormatting>
  <dataValidations count="8">
    <dataValidation allowBlank="1" showInputMessage="1" showErrorMessage="1" prompt="Automātiski noteikta nedēļas diena" sqref="C3:H3" xr:uid="{00000000-0002-0000-0300-000000000000}"/>
    <dataValidation allowBlank="1" showInputMessage="1" showErrorMessage="1" prompt="Gads šajā šūnā tiek automātiski atjaunināts, pamatojoties uz janvāra darblapā ievadīto gadu. Tālāk esošajā kalendārā ir iepriekšējā un nākamā mēneša datumi ar gaišāku fontu ēnojumu" sqref="B2:D2" xr:uid="{00000000-0002-0000-0300-000001000000}"/>
    <dataValidation allowBlank="1" showInputMessage="1" showErrorMessage="1" prompt="Aprīļa mēneša kalendārs" sqref="A1" xr:uid="{00000000-0002-0000-0300-000002000000}"/>
    <dataValidation allowBlank="1" showInputMessage="1" showErrorMessage="1" prompt="Šajā rindā iekļauti nedēļas dienu nosaukumi šim kalendāram. Šajā šūnā iekļauta nedēļas sākuma diena. Lai mainītu nedēļas sākuma dienu, atlasiet jaunu nedēļas dienu janvāra darblapā šūnā L5." sqref="B3" xr:uid="{00000000-0002-0000-0300-000003000000}"/>
    <dataValidation allowBlank="1" showInputMessage="1" prompt="Tālāk esošajā šūnā ievadiet mēneša piezīmes" sqref="D14:H14" xr:uid="{00000000-0002-0000-0300-000004000000}"/>
    <dataValidation allowBlank="1" showInputMessage="1" prompt="Šajā šūnā ievadiet mēneša piezīmes" sqref="D15:H15" xr:uid="{00000000-0002-0000-0300-000005000000}"/>
    <dataValidation allowBlank="1" showInputMessage="1" showErrorMessage="1" prompt="Šī rinda un 7., 9., 11., 13. un 15. rinda ir šūnas, kur ievadīt piezīmes, kas saistītas ar kalendāra dienu iepriekšējā šūnā." sqref="B5" xr:uid="{00000000-0002-0000-0300-000006000000}"/>
    <dataValidation allowBlank="1" showInputMessage="1" showErrorMessage="1" prompt="Šajā rindā un 6., 8., 10., 12. un 14. rindā ietvertas nedēļas kalendāra dienas. Ja šajā šūnā nav ietverts cipars 1, tad šī ir diena no iepriekšējā mēneša. Ievadiet piezīmes šūnā D15." sqref="B4" xr:uid="{00000000-0002-0000-0300-000007000000}"/>
  </dataValidations>
  <printOptions horizontalCentered="1"/>
  <pageMargins left="0.25" right="0.25" top="0.5" bottom="0.5" header="0.3" footer="0.3"/>
  <pageSetup paperSize="9" scale="93" orientation="landscape" r:id="rId1"/>
  <headerFooter differentFirst="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9" tint="0.59999389629810485"/>
    <pageSetUpPr fitToPage="1"/>
  </sheetPr>
  <dimension ref="A1:I15"/>
  <sheetViews>
    <sheetView showGridLines="0" topLeftCell="A4" zoomScale="73" zoomScaleNormal="73" workbookViewId="0">
      <selection activeCell="G6" sqref="G6"/>
    </sheetView>
  </sheetViews>
  <sheetFormatPr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1:9" ht="9" customHeight="1">
      <c r="A1" s="1" t="s">
        <v>6</v>
      </c>
      <c r="I1" s="1" t="s">
        <v>1</v>
      </c>
    </row>
    <row r="2" spans="1:9" ht="96" customHeight="1">
      <c r="B2" s="49" t="str">
        <f>"Maijs "&amp;KalendāraisGads</f>
        <v>Maijs 2025</v>
      </c>
      <c r="C2" s="49"/>
      <c r="D2" s="49"/>
      <c r="E2" s="2"/>
      <c r="F2" s="42" t="s">
        <v>6</v>
      </c>
      <c r="G2" s="2"/>
      <c r="H2" s="3"/>
    </row>
    <row r="3" spans="1:9" s="10" customFormat="1" ht="24" customHeight="1">
      <c r="B3" s="21" t="str">
        <f>NedēļasSākums</f>
        <v>pirmdiena</v>
      </c>
      <c r="C3" s="22" t="str">
        <f t="shared" ref="C3:H3" si="0">TEXT(C4,"dddd")</f>
        <v>otrdiena</v>
      </c>
      <c r="D3" s="22" t="str">
        <f t="shared" si="0"/>
        <v>trešdiena</v>
      </c>
      <c r="E3" s="22" t="str">
        <f t="shared" si="0"/>
        <v>ceturtdiena</v>
      </c>
      <c r="F3" s="22" t="str">
        <f t="shared" si="0"/>
        <v>piektdiena</v>
      </c>
      <c r="G3" s="22" t="str">
        <f t="shared" si="0"/>
        <v>sestdiena</v>
      </c>
      <c r="H3" s="23" t="str">
        <f t="shared" si="0"/>
        <v>svētdiena</v>
      </c>
    </row>
    <row r="4" spans="1:9" s="4" customFormat="1" ht="24" customHeight="1">
      <c r="B4" s="24">
        <f t="array" ref="B4:H4">DienasUnNedēļas+DATE(KalendāraisGads,5,1)-WEEKDAY(DATE(KalendāraisGads,5,1),(NedēļasSākums="Pirmdiena")+1)+1</f>
        <v>45775</v>
      </c>
      <c r="C4" s="24">
        <v>45776</v>
      </c>
      <c r="D4" s="24">
        <v>45777</v>
      </c>
      <c r="E4" s="24">
        <v>45778</v>
      </c>
      <c r="F4" s="24">
        <v>45779</v>
      </c>
      <c r="G4" s="24">
        <v>45780</v>
      </c>
      <c r="H4" s="24">
        <v>45781</v>
      </c>
    </row>
    <row r="5" spans="1:9" s="14" customFormat="1" ht="56.1" customHeight="1">
      <c r="B5" s="26"/>
      <c r="C5" s="26"/>
      <c r="D5" s="26"/>
      <c r="E5" s="26"/>
      <c r="F5" s="26"/>
      <c r="G5" s="26"/>
      <c r="H5" s="26"/>
    </row>
    <row r="6" spans="1:9" s="4" customFormat="1" ht="24" customHeight="1">
      <c r="B6" s="27">
        <f t="array" ref="B6:H6">DienasUnNedēļas+DATE(KalendāraisGads,5,1)-WEEKDAY(DATE(KalendāraisGads,5,1),(NedēļasSākums="Pirmdiena")+1)+8</f>
        <v>45782</v>
      </c>
      <c r="C6" s="27">
        <v>45783</v>
      </c>
      <c r="D6" s="27">
        <v>45784</v>
      </c>
      <c r="E6" s="27">
        <v>45785</v>
      </c>
      <c r="F6" s="27">
        <v>45786</v>
      </c>
      <c r="G6" s="27">
        <v>45787</v>
      </c>
      <c r="H6" s="27">
        <v>45788</v>
      </c>
    </row>
    <row r="7" spans="1:9" s="14" customFormat="1" ht="56.1" customHeight="1">
      <c r="B7" s="25" t="s">
        <v>7</v>
      </c>
      <c r="C7" s="25"/>
      <c r="D7" s="25"/>
      <c r="E7" s="25"/>
      <c r="F7" s="25"/>
      <c r="G7" s="25" t="s">
        <v>9</v>
      </c>
      <c r="H7" s="25"/>
    </row>
    <row r="8" spans="1:9" s="4" customFormat="1" ht="24" customHeight="1">
      <c r="B8" s="28">
        <f t="array" ref="B8:H8">DienasUnNedēļas+DATE(KalendāraisGads,5,1)-WEEKDAY(DATE(KalendāraisGads,5,1),(NedēļasSākums="Pirmdiena")+1)+15</f>
        <v>45789</v>
      </c>
      <c r="C8" s="28">
        <v>45790</v>
      </c>
      <c r="D8" s="28">
        <v>45791</v>
      </c>
      <c r="E8" s="28">
        <v>45792</v>
      </c>
      <c r="F8" s="28">
        <v>45793</v>
      </c>
      <c r="G8" s="28">
        <v>45794</v>
      </c>
      <c r="H8" s="28">
        <v>45795</v>
      </c>
    </row>
    <row r="9" spans="1:9" s="14" customFormat="1" ht="56.1" customHeight="1">
      <c r="B9" s="26" t="s">
        <v>8</v>
      </c>
      <c r="C9" s="26"/>
      <c r="D9" s="26"/>
      <c r="E9" s="26"/>
      <c r="F9" s="26"/>
      <c r="G9" s="26" t="s">
        <v>10</v>
      </c>
      <c r="H9" s="26"/>
    </row>
    <row r="10" spans="1:9" s="4" customFormat="1" ht="24" customHeight="1">
      <c r="B10" s="27">
        <f t="array" ref="B10:H10">DienasUnNedēļas+DATE(KalendāraisGads,5,1)-WEEKDAY(DATE(KalendāraisGads,5,1),(NedēļasSākums="Pirmdiena")+1)+22</f>
        <v>45796</v>
      </c>
      <c r="C10" s="27">
        <v>45797</v>
      </c>
      <c r="D10" s="27">
        <v>45798</v>
      </c>
      <c r="E10" s="27">
        <v>45799</v>
      </c>
      <c r="F10" s="27">
        <v>45800</v>
      </c>
      <c r="G10" s="27">
        <v>45801</v>
      </c>
      <c r="H10" s="27">
        <v>45802</v>
      </c>
    </row>
    <row r="11" spans="1:9" s="14" customFormat="1" ht="56.1" customHeight="1">
      <c r="B11" s="25" t="s">
        <v>8</v>
      </c>
      <c r="C11" s="25"/>
      <c r="D11" s="25"/>
      <c r="E11" s="25"/>
      <c r="F11" s="25"/>
      <c r="G11" s="25" t="s">
        <v>10</v>
      </c>
      <c r="H11" s="25"/>
    </row>
    <row r="12" spans="1:9" s="4" customFormat="1" ht="24" customHeight="1">
      <c r="B12" s="28">
        <f t="array" ref="B12:H12">DienasUnNedēļas+DATE(KalendāraisGads,5,1)-WEEKDAY(DATE(KalendāraisGads,5,1),(NedēļasSākums="Pirmdiena")+1)+29</f>
        <v>45803</v>
      </c>
      <c r="C12" s="28">
        <v>45804</v>
      </c>
      <c r="D12" s="28">
        <v>45805</v>
      </c>
      <c r="E12" s="28">
        <v>45806</v>
      </c>
      <c r="F12" s="28">
        <v>45807</v>
      </c>
      <c r="G12" s="28">
        <v>45808</v>
      </c>
      <c r="H12" s="28">
        <v>45809</v>
      </c>
    </row>
    <row r="13" spans="1:9" s="14" customFormat="1" ht="56.1" customHeight="1">
      <c r="B13" s="26" t="s">
        <v>8</v>
      </c>
      <c r="C13" s="26"/>
      <c r="D13" s="26"/>
      <c r="E13" s="26"/>
      <c r="F13" s="26"/>
      <c r="G13" s="26" t="s">
        <v>9</v>
      </c>
      <c r="H13" s="26"/>
    </row>
    <row r="14" spans="1:9" s="4" customFormat="1" ht="24" customHeight="1">
      <c r="B14" s="27">
        <f t="array" ref="B14:C14">DienasUnNedēļas+DATE(KalendāraisGads,5,1)-WEEKDAY(DATE(KalendāraisGads,5,1),(NedēļasSākums="Pirmdiena")+1)+36</f>
        <v>45810</v>
      </c>
      <c r="C14" s="27">
        <v>45811</v>
      </c>
      <c r="D14" s="50" t="s">
        <v>0</v>
      </c>
      <c r="E14" s="50"/>
      <c r="F14" s="50"/>
      <c r="G14" s="50"/>
      <c r="H14" s="51"/>
    </row>
    <row r="15" spans="1:9" s="14" customFormat="1" ht="56.1" customHeight="1">
      <c r="B15" s="25"/>
      <c r="C15" s="25"/>
      <c r="D15" s="52"/>
      <c r="E15" s="52"/>
      <c r="F15" s="52"/>
      <c r="G15" s="52"/>
      <c r="H15" s="53"/>
    </row>
  </sheetData>
  <mergeCells count="3">
    <mergeCell ref="B2:D2"/>
    <mergeCell ref="D14:H14"/>
    <mergeCell ref="D15:H15"/>
  </mergeCells>
  <phoneticPr fontId="21"/>
  <conditionalFormatting sqref="B4:G4">
    <cfRule type="expression" dxfId="15" priority="1">
      <formula>DAY(B4)&gt;8</formula>
    </cfRule>
  </conditionalFormatting>
  <conditionalFormatting sqref="B12:H12 B14:C14">
    <cfRule type="expression" dxfId="14" priority="2">
      <formula>AND(DAY(B12)&gt;=1,DAY(B12)&lt;=15)</formula>
    </cfRule>
  </conditionalFormatting>
  <dataValidations count="8">
    <dataValidation allowBlank="1" showInputMessage="1" showErrorMessage="1" prompt="Automātiski noteikta nedēļas diena" sqref="C3:H3" xr:uid="{00000000-0002-0000-0400-000000000000}"/>
    <dataValidation allowBlank="1" showInputMessage="1" showErrorMessage="1" prompt="Gads šajā šūnā tiek automātiski atjaunināts, pamatojoties uz janvāra darblapā ievadīto gadu. Tālāk esošajā kalendārā ir iepriekšējā un nākamā mēneša datumi ar gaišāku fontu ēnojumu" sqref="B2:D2" xr:uid="{00000000-0002-0000-0400-000001000000}"/>
    <dataValidation allowBlank="1" showInputMessage="1" showErrorMessage="1" prompt="Maija mēneša kalendārs" sqref="A1" xr:uid="{00000000-0002-0000-0400-000002000000}"/>
    <dataValidation allowBlank="1" showInputMessage="1" showErrorMessage="1" prompt="Šajā rindā un 6., 8., 10., 12. un 14. rindā ietvertas nedēļas kalendāra dienas. Ja šajā šūnā nav ietverts cipars 1, tad šī ir diena no iepriekšējā mēneša. Ievadiet piezīmes šūnā D15." sqref="B4" xr:uid="{00000000-0002-0000-0400-000003000000}"/>
    <dataValidation allowBlank="1" showInputMessage="1" showErrorMessage="1" prompt="Šī rinda un 7., 9., 11., 13. un 15. rinda ir šūnas, kur ievadīt piezīmes, kas saistītas ar kalendāra dienu iepriekšējā šūnā." sqref="B5" xr:uid="{00000000-0002-0000-0400-000004000000}"/>
    <dataValidation allowBlank="1" showInputMessage="1" prompt="Šajā šūnā ievadiet mēneša piezīmes" sqref="D15:H15" xr:uid="{00000000-0002-0000-0400-000005000000}"/>
    <dataValidation allowBlank="1" showInputMessage="1" prompt="Tālāk esošajā šūnā ievadiet mēneša piezīmes" sqref="D14:H14" xr:uid="{00000000-0002-0000-0400-000006000000}"/>
    <dataValidation allowBlank="1" showInputMessage="1" showErrorMessage="1" prompt="Šajā rindā iekļauti nedēļas dienu nosaukumi šim kalendāram. Šajā šūnā iekļauta nedēļas sākuma diena. Lai mainītu nedēļas sākuma dienu, atlasiet jaunu nedēļas dienu janvāra darblapā šūnā L5." sqref="B3" xr:uid="{00000000-0002-0000-0400-000007000000}"/>
  </dataValidations>
  <printOptions horizontalCentered="1"/>
  <pageMargins left="0.25" right="0.25" top="0.5" bottom="0.5" header="0.3" footer="0.3"/>
  <pageSetup paperSize="9" scale="93" orientation="landscape" r:id="rId1"/>
  <headerFooter differentFirst="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7" tint="0.59999389629810485"/>
    <pageSetUpPr fitToPage="1"/>
  </sheetPr>
  <dimension ref="B1:I15"/>
  <sheetViews>
    <sheetView showGridLines="0" tabSelected="1" topLeftCell="A3" zoomScaleNormal="100" workbookViewId="0">
      <selection activeCell="G7" sqref="G7"/>
    </sheetView>
  </sheetViews>
  <sheetFormatPr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54" t="str">
        <f>"Jūnijs "&amp;KalendāraisGads</f>
        <v>Jūnijs 2025</v>
      </c>
      <c r="C2" s="54"/>
      <c r="D2" s="54"/>
      <c r="E2" s="2"/>
      <c r="F2" s="42" t="s">
        <v>6</v>
      </c>
      <c r="G2" s="2"/>
      <c r="H2" s="3"/>
    </row>
    <row r="3" spans="2:9" s="10" customFormat="1" ht="24" customHeight="1">
      <c r="B3" s="29" t="str">
        <f>NedēļasSākums</f>
        <v>pirmdiena</v>
      </c>
      <c r="C3" s="30" t="str">
        <f t="shared" ref="C3:H3" si="0">TEXT(C4,"dddd")</f>
        <v>otrdiena</v>
      </c>
      <c r="D3" s="30" t="str">
        <f t="shared" si="0"/>
        <v>trešdiena</v>
      </c>
      <c r="E3" s="30" t="str">
        <f t="shared" si="0"/>
        <v>ceturtdiena</v>
      </c>
      <c r="F3" s="30" t="str">
        <f t="shared" si="0"/>
        <v>piektdiena</v>
      </c>
      <c r="G3" s="30" t="str">
        <f t="shared" si="0"/>
        <v>sestdiena</v>
      </c>
      <c r="H3" s="31" t="str">
        <f t="shared" si="0"/>
        <v>svētdiena</v>
      </c>
    </row>
    <row r="4" spans="2:9" s="4" customFormat="1" ht="24" customHeight="1">
      <c r="B4" s="32">
        <f t="array" ref="B4:H4">DienasUnNedēļas+DATE(KalendāraisGads,6,1)-WEEKDAY(DATE(KalendāraisGads,6,1),(NedēļasSākums="Pirmdiena")+1)+1</f>
        <v>45803</v>
      </c>
      <c r="C4" s="32">
        <v>45804</v>
      </c>
      <c r="D4" s="32">
        <v>45805</v>
      </c>
      <c r="E4" s="32">
        <v>45806</v>
      </c>
      <c r="F4" s="32">
        <v>45807</v>
      </c>
      <c r="G4" s="32">
        <v>45808</v>
      </c>
      <c r="H4" s="32">
        <v>45809</v>
      </c>
    </row>
    <row r="5" spans="2:9" s="14" customFormat="1" ht="56.1" customHeight="1">
      <c r="B5" s="34"/>
      <c r="C5" s="34"/>
      <c r="D5" s="34"/>
      <c r="E5" s="34"/>
      <c r="F5" s="34"/>
      <c r="G5" s="34"/>
      <c r="H5" s="34"/>
    </row>
    <row r="6" spans="2:9" s="4" customFormat="1" ht="24" customHeight="1">
      <c r="B6" s="35">
        <f t="array" ref="B6:H6">DienasUnNedēļas+DATE(KalendāraisGads,6,1)-WEEKDAY(DATE(KalendāraisGads,6,1),(NedēļasSākums="Pirmdiena")+1)+8</f>
        <v>45810</v>
      </c>
      <c r="C6" s="35">
        <v>45811</v>
      </c>
      <c r="D6" s="35">
        <v>45812</v>
      </c>
      <c r="E6" s="35">
        <v>45813</v>
      </c>
      <c r="F6" s="35">
        <v>45814</v>
      </c>
      <c r="G6" s="35">
        <v>45815</v>
      </c>
      <c r="H6" s="35">
        <v>45816</v>
      </c>
    </row>
    <row r="7" spans="2:9" s="14" customFormat="1" ht="56.1" customHeight="1">
      <c r="B7" s="33" t="s">
        <v>8</v>
      </c>
      <c r="C7" s="33"/>
      <c r="D7" s="33"/>
      <c r="E7" s="33"/>
      <c r="F7" s="33"/>
      <c r="G7" s="33" t="s">
        <v>9</v>
      </c>
      <c r="H7" s="33"/>
    </row>
    <row r="8" spans="2:9" s="4" customFormat="1" ht="24" customHeight="1">
      <c r="B8" s="36">
        <f t="array" ref="B8:H8">DienasUnNedēļas+DATE(KalendāraisGads,6,1)-WEEKDAY(DATE(KalendāraisGads,6,1),(NedēļasSākums="Pirmdiena")+1)+15</f>
        <v>45817</v>
      </c>
      <c r="C8" s="36">
        <v>45818</v>
      </c>
      <c r="D8" s="36">
        <v>45819</v>
      </c>
      <c r="E8" s="36">
        <v>45820</v>
      </c>
      <c r="F8" s="36">
        <v>45821</v>
      </c>
      <c r="G8" s="36">
        <v>45822</v>
      </c>
      <c r="H8" s="36">
        <v>45823</v>
      </c>
    </row>
    <row r="9" spans="2:9" s="14" customFormat="1" ht="56.1" customHeight="1">
      <c r="B9" s="34"/>
      <c r="C9" s="34"/>
      <c r="D9" s="34"/>
      <c r="E9" s="34"/>
      <c r="F9" s="34"/>
      <c r="G9" s="34"/>
      <c r="H9" s="34"/>
    </row>
    <row r="10" spans="2:9" s="4" customFormat="1" ht="24" customHeight="1">
      <c r="B10" s="35">
        <f t="array" ref="B10:H10">DienasUnNedēļas+DATE(KalendāraisGads,6,1)-WEEKDAY(DATE(KalendāraisGads,6,1),(NedēļasSākums="Pirmdiena")+1)+22</f>
        <v>45824</v>
      </c>
      <c r="C10" s="35">
        <v>45825</v>
      </c>
      <c r="D10" s="35">
        <v>45826</v>
      </c>
      <c r="E10" s="35">
        <v>45827</v>
      </c>
      <c r="F10" s="35">
        <v>45828</v>
      </c>
      <c r="G10" s="35">
        <v>45829</v>
      </c>
      <c r="H10" s="35">
        <v>45830</v>
      </c>
    </row>
    <row r="11" spans="2:9" s="14" customFormat="1" ht="56.1" customHeight="1">
      <c r="B11" s="33"/>
      <c r="C11" s="33"/>
      <c r="D11" s="33"/>
      <c r="E11" s="33"/>
      <c r="F11" s="33"/>
      <c r="G11" s="33"/>
      <c r="H11" s="33"/>
    </row>
    <row r="12" spans="2:9" s="4" customFormat="1" ht="24" customHeight="1">
      <c r="B12" s="36">
        <f t="array" ref="B12:H12">DienasUnNedēļas+DATE(KalendāraisGads,6,1)-WEEKDAY(DATE(KalendāraisGads,6,1),(NedēļasSākums="Pirmdiena")+1)+29</f>
        <v>45831</v>
      </c>
      <c r="C12" s="36">
        <v>45832</v>
      </c>
      <c r="D12" s="36">
        <v>45833</v>
      </c>
      <c r="E12" s="36">
        <v>45834</v>
      </c>
      <c r="F12" s="36">
        <v>45835</v>
      </c>
      <c r="G12" s="36">
        <v>45836</v>
      </c>
      <c r="H12" s="36">
        <v>45837</v>
      </c>
    </row>
    <row r="13" spans="2:9" s="14" customFormat="1" ht="56.1" customHeight="1">
      <c r="B13" s="34"/>
      <c r="C13" s="34"/>
      <c r="D13" s="34"/>
      <c r="E13" s="34"/>
      <c r="F13" s="34"/>
      <c r="G13" s="34"/>
      <c r="H13" s="34"/>
    </row>
    <row r="14" spans="2:9" s="4" customFormat="1" ht="24" customHeight="1">
      <c r="B14" s="35">
        <f t="array" ref="B14:C14">DienasUnNedēļas+DATE(KalendāraisGads,6,1)-WEEKDAY(DATE(KalendāraisGads,6,1),(NedēļasSākums="Pirmdiena")+1)+36</f>
        <v>45838</v>
      </c>
      <c r="C14" s="35">
        <v>45839</v>
      </c>
      <c r="D14" s="55" t="s">
        <v>0</v>
      </c>
      <c r="E14" s="55"/>
      <c r="F14" s="55"/>
      <c r="G14" s="55"/>
      <c r="H14" s="56"/>
    </row>
    <row r="15" spans="2:9" s="14" customFormat="1" ht="56.1" customHeight="1">
      <c r="B15" s="33"/>
      <c r="C15" s="33"/>
      <c r="D15" s="57"/>
      <c r="E15" s="57"/>
      <c r="F15" s="57"/>
      <c r="G15" s="57"/>
      <c r="H15" s="58"/>
    </row>
  </sheetData>
  <mergeCells count="3">
    <mergeCell ref="B2:D2"/>
    <mergeCell ref="D14:H14"/>
    <mergeCell ref="D15:H15"/>
  </mergeCells>
  <phoneticPr fontId="21"/>
  <conditionalFormatting sqref="B4:G4">
    <cfRule type="expression" dxfId="13" priority="1">
      <formula>DAY(B4)&gt;8</formula>
    </cfRule>
  </conditionalFormatting>
  <conditionalFormatting sqref="B12:H12 B14:C14">
    <cfRule type="expression" dxfId="12" priority="2">
      <formula>AND(DAY(B12)&gt;=1,DAY(B12)&lt;=15)</formula>
    </cfRule>
  </conditionalFormatting>
  <dataValidations count="8">
    <dataValidation allowBlank="1" showInputMessage="1" showErrorMessage="1" prompt="Automātiski noteikta nedēļas diena" sqref="C3:H3" xr:uid="{00000000-0002-0000-0500-000000000000}"/>
    <dataValidation allowBlank="1" showInputMessage="1" showErrorMessage="1" prompt="Jūnija mēneša kalendārs" sqref="A1" xr:uid="{00000000-0002-0000-0500-000001000000}"/>
    <dataValidation allowBlank="1" showInputMessage="1" showErrorMessage="1" prompt="Gads šajā šūnā tiek automātiski atjaunināts, pamatojoties uz janvāra darblapā ievadīto gadu. Tālāk esošajā kalendārā ir iepriekšējā un nākamā mēneša datumi ar gaišāku fontu ēnojumu" sqref="B2:D2" xr:uid="{00000000-0002-0000-0500-000002000000}"/>
    <dataValidation allowBlank="1" showInputMessage="1" showErrorMessage="1" prompt="Šajā rindā iekļauti nedēļas dienu nosaukumi šim kalendāram. Šajā šūnā iekļauta nedēļas sākuma diena. Lai mainītu nedēļas sākuma dienu, atlasiet jaunu nedēļas dienu janvāra darblapā šūnā L5." sqref="B3" xr:uid="{00000000-0002-0000-0500-000003000000}"/>
    <dataValidation allowBlank="1" showInputMessage="1" prompt="Tālāk esošajā šūnā ievadiet mēneša piezīmes" sqref="D14:H14" xr:uid="{00000000-0002-0000-0500-000004000000}"/>
    <dataValidation allowBlank="1" showInputMessage="1" prompt="Šajā šūnā ievadiet mēneša piezīmes" sqref="D15:H15" xr:uid="{00000000-0002-0000-0500-000005000000}"/>
    <dataValidation allowBlank="1" showInputMessage="1" showErrorMessage="1" prompt="Šī rinda un 7., 9., 11., 13. un 15. rinda ir šūnas, kur ievadīt piezīmes, kas saistītas ar kalendāra dienu iepriekšējā šūnā." sqref="B5" xr:uid="{00000000-0002-0000-0500-000006000000}"/>
    <dataValidation allowBlank="1" showInputMessage="1" showErrorMessage="1" prompt="Šajā rindā un 6., 8., 10., 12. un 14. rindā ietvertas nedēļas kalendāra dienas. Ja šajā šūnā nav ietverts cipars 1, tad šī ir diena no iepriekšējā mēneša. Ievadiet piezīmes šūnā D15." sqref="B4" xr:uid="{00000000-0002-0000-0500-000007000000}"/>
  </dataValidations>
  <printOptions horizontalCentered="1"/>
  <pageMargins left="0.25" right="0.25" top="0.5" bottom="0.5" header="0.3" footer="0.3"/>
  <pageSetup paperSize="9" scale="93" orientation="landscape" r:id="rId1"/>
  <headerFooter differentFirst="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7" tint="0.59999389629810485"/>
    <pageSetUpPr fitToPage="1"/>
  </sheetPr>
  <dimension ref="B1:I15"/>
  <sheetViews>
    <sheetView showGridLines="0" zoomScaleNormal="100" workbookViewId="0"/>
  </sheetViews>
  <sheetFormatPr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54" t="str">
        <f>"Jūlijs "&amp;KalendāraisGads</f>
        <v>Jūlijs 2025</v>
      </c>
      <c r="C2" s="54"/>
      <c r="D2" s="54"/>
      <c r="E2" s="2"/>
      <c r="F2" s="2"/>
      <c r="G2" s="2"/>
      <c r="H2" s="3"/>
    </row>
    <row r="3" spans="2:9" s="10" customFormat="1" ht="24" customHeight="1">
      <c r="B3" s="29" t="str">
        <f>NedēļasSākums</f>
        <v>pirmdiena</v>
      </c>
      <c r="C3" s="30" t="str">
        <f t="shared" ref="C3:H3" si="0">TEXT(C4,"dddd")</f>
        <v>otrdiena</v>
      </c>
      <c r="D3" s="30" t="str">
        <f t="shared" si="0"/>
        <v>trešdiena</v>
      </c>
      <c r="E3" s="30" t="str">
        <f t="shared" si="0"/>
        <v>ceturtdiena</v>
      </c>
      <c r="F3" s="30" t="str">
        <f t="shared" si="0"/>
        <v>piektdiena</v>
      </c>
      <c r="G3" s="30" t="str">
        <f t="shared" si="0"/>
        <v>sestdiena</v>
      </c>
      <c r="H3" s="31" t="str">
        <f t="shared" si="0"/>
        <v>svētdiena</v>
      </c>
    </row>
    <row r="4" spans="2:9" s="4" customFormat="1" ht="24" customHeight="1">
      <c r="B4" s="32">
        <f t="array" ref="B4:H4">DienasUnNedēļas+DATE(KalendāraisGads,7,1)-WEEKDAY(DATE(KalendāraisGads,7,1),(NedēļasSākums="Pirmdiena")+1)+1</f>
        <v>45838</v>
      </c>
      <c r="C4" s="32">
        <v>45839</v>
      </c>
      <c r="D4" s="32">
        <v>45840</v>
      </c>
      <c r="E4" s="32">
        <v>45841</v>
      </c>
      <c r="F4" s="32">
        <v>45842</v>
      </c>
      <c r="G4" s="32">
        <v>45843</v>
      </c>
      <c r="H4" s="32">
        <v>45844</v>
      </c>
    </row>
    <row r="5" spans="2:9" s="14" customFormat="1" ht="56.1" customHeight="1">
      <c r="B5" s="34"/>
      <c r="C5" s="34"/>
      <c r="D5" s="34"/>
      <c r="E5" s="34"/>
      <c r="F5" s="34"/>
      <c r="G5" s="34"/>
      <c r="H5" s="34"/>
    </row>
    <row r="6" spans="2:9" s="4" customFormat="1" ht="24" customHeight="1">
      <c r="B6" s="35">
        <f t="array" ref="B6:H6">DienasUnNedēļas+DATE(KalendāraisGads,7,1)-WEEKDAY(DATE(KalendāraisGads,7,1),(NedēļasSākums="Pirmdiena")+1)+8</f>
        <v>45845</v>
      </c>
      <c r="C6" s="35">
        <v>45846</v>
      </c>
      <c r="D6" s="35">
        <v>45847</v>
      </c>
      <c r="E6" s="35">
        <v>45848</v>
      </c>
      <c r="F6" s="35">
        <v>45849</v>
      </c>
      <c r="G6" s="35">
        <v>45850</v>
      </c>
      <c r="H6" s="35">
        <v>45851</v>
      </c>
    </row>
    <row r="7" spans="2:9" s="14" customFormat="1" ht="56.1" customHeight="1">
      <c r="B7" s="33"/>
      <c r="C7" s="33"/>
      <c r="D7" s="33"/>
      <c r="E7" s="33"/>
      <c r="F7" s="33"/>
      <c r="G7" s="33"/>
      <c r="H7" s="33"/>
    </row>
    <row r="8" spans="2:9" s="4" customFormat="1" ht="24" customHeight="1">
      <c r="B8" s="36">
        <f t="array" ref="B8:H8">DienasUnNedēļas+DATE(KalendāraisGads,7,1)-WEEKDAY(DATE(KalendāraisGads,7,1),(NedēļasSākums="Pirmdiena")+1)+15</f>
        <v>45852</v>
      </c>
      <c r="C8" s="36">
        <v>45853</v>
      </c>
      <c r="D8" s="36">
        <v>45854</v>
      </c>
      <c r="E8" s="36">
        <v>45855</v>
      </c>
      <c r="F8" s="36">
        <v>45856</v>
      </c>
      <c r="G8" s="36">
        <v>45857</v>
      </c>
      <c r="H8" s="36">
        <v>45858</v>
      </c>
    </row>
    <row r="9" spans="2:9" s="14" customFormat="1" ht="56.1" customHeight="1">
      <c r="B9" s="34"/>
      <c r="C9" s="34"/>
      <c r="D9" s="34"/>
      <c r="E9" s="34"/>
      <c r="F9" s="34"/>
      <c r="G9" s="34"/>
      <c r="H9" s="34"/>
    </row>
    <row r="10" spans="2:9" s="4" customFormat="1" ht="24" customHeight="1">
      <c r="B10" s="35">
        <f t="array" ref="B10:H10">DienasUnNedēļas+DATE(KalendāraisGads,7,1)-WEEKDAY(DATE(KalendāraisGads,7,1),(NedēļasSākums="Pirmdiena")+1)+22</f>
        <v>45859</v>
      </c>
      <c r="C10" s="35">
        <v>45860</v>
      </c>
      <c r="D10" s="35">
        <v>45861</v>
      </c>
      <c r="E10" s="35">
        <v>45862</v>
      </c>
      <c r="F10" s="35">
        <v>45863</v>
      </c>
      <c r="G10" s="35">
        <v>45864</v>
      </c>
      <c r="H10" s="35">
        <v>45865</v>
      </c>
    </row>
    <row r="11" spans="2:9" s="14" customFormat="1" ht="56.1" customHeight="1">
      <c r="B11" s="33"/>
      <c r="C11" s="33"/>
      <c r="D11" s="33"/>
      <c r="E11" s="33"/>
      <c r="F11" s="33"/>
      <c r="G11" s="33"/>
      <c r="H11" s="33"/>
    </row>
    <row r="12" spans="2:9" s="4" customFormat="1" ht="24" customHeight="1">
      <c r="B12" s="36">
        <f t="array" ref="B12:H12">DienasUnNedēļas+DATE(KalendāraisGads,7,1)-WEEKDAY(DATE(KalendāraisGads,7,1),(NedēļasSākums="Pirmdiena")+1)+29</f>
        <v>45866</v>
      </c>
      <c r="C12" s="36">
        <v>45867</v>
      </c>
      <c r="D12" s="36">
        <v>45868</v>
      </c>
      <c r="E12" s="36">
        <v>45869</v>
      </c>
      <c r="F12" s="36">
        <v>45870</v>
      </c>
      <c r="G12" s="36">
        <v>45871</v>
      </c>
      <c r="H12" s="36">
        <v>45872</v>
      </c>
    </row>
    <row r="13" spans="2:9" s="14" customFormat="1" ht="56.1" customHeight="1">
      <c r="B13" s="34"/>
      <c r="C13" s="34"/>
      <c r="D13" s="34"/>
      <c r="E13" s="34"/>
      <c r="F13" s="34"/>
      <c r="G13" s="34"/>
      <c r="H13" s="34"/>
    </row>
    <row r="14" spans="2:9" s="4" customFormat="1" ht="24" customHeight="1">
      <c r="B14" s="35">
        <f t="array" ref="B14:C14">DienasUnNedēļas+DATE(KalendāraisGads,7,1)-WEEKDAY(DATE(KalendāraisGads,7,1),(NedēļasSākums="Pirmdiena")+1)+36</f>
        <v>45873</v>
      </c>
      <c r="C14" s="35">
        <v>45874</v>
      </c>
      <c r="D14" s="55" t="s">
        <v>0</v>
      </c>
      <c r="E14" s="55"/>
      <c r="F14" s="55"/>
      <c r="G14" s="55"/>
      <c r="H14" s="56"/>
    </row>
    <row r="15" spans="2:9" s="14" customFormat="1" ht="56.1" customHeight="1">
      <c r="B15" s="33"/>
      <c r="C15" s="33"/>
      <c r="D15" s="57"/>
      <c r="E15" s="57"/>
      <c r="F15" s="57"/>
      <c r="G15" s="57"/>
      <c r="H15" s="58"/>
    </row>
  </sheetData>
  <mergeCells count="3">
    <mergeCell ref="B2:D2"/>
    <mergeCell ref="D14:H14"/>
    <mergeCell ref="D15:H15"/>
  </mergeCells>
  <phoneticPr fontId="21"/>
  <conditionalFormatting sqref="B4:G4">
    <cfRule type="expression" dxfId="11" priority="1">
      <formula>DAY(B4)&gt;8</formula>
    </cfRule>
  </conditionalFormatting>
  <conditionalFormatting sqref="B12:H12 B14:C14">
    <cfRule type="expression" dxfId="10" priority="2">
      <formula>AND(DAY(B12)&gt;=1,DAY(B12)&lt;=15)</formula>
    </cfRule>
  </conditionalFormatting>
  <dataValidations count="8">
    <dataValidation allowBlank="1" showInputMessage="1" showErrorMessage="1" prompt="Automātiski noteikta nedēļas diena" sqref="C3:H3" xr:uid="{00000000-0002-0000-0600-000000000000}"/>
    <dataValidation allowBlank="1" showInputMessage="1" showErrorMessage="1" prompt="Jūlija mēneša kalendārs" sqref="A1" xr:uid="{00000000-0002-0000-0600-000001000000}"/>
    <dataValidation allowBlank="1" showInputMessage="1" showErrorMessage="1" prompt="Gads šajā šūnā tiek automātiski atjaunināts, pamatojoties uz janvāra darblapā ievadīto gadu. Tālāk esošajā kalendārā ir iepriekšējā un nākamā mēneša datumi ar gaišāku fontu ēnojumu" sqref="B2:D2" xr:uid="{00000000-0002-0000-0600-000002000000}"/>
    <dataValidation allowBlank="1" showInputMessage="1" showErrorMessage="1" prompt="Šajā rindā un 6., 8., 10., 12. un 14. rindā ietvertas nedēļas kalendāra dienas. Ja šajā šūnā nav ietverts cipars 1, tad šī ir diena no iepriekšējā mēneša. Ievadiet piezīmes šūnā D15." sqref="B4" xr:uid="{00000000-0002-0000-0600-000003000000}"/>
    <dataValidation allowBlank="1" showInputMessage="1" showErrorMessage="1" prompt="Šī rinda un 7., 9., 11., 13. un 15. rinda ir šūnas, kur ievadīt piezīmes, kas saistītas ar kalendāra dienu iepriekšējā šūnā." sqref="B5" xr:uid="{00000000-0002-0000-0600-000004000000}"/>
    <dataValidation allowBlank="1" showInputMessage="1" prompt="Šajā šūnā ievadiet mēneša piezīmes" sqref="D15:H15" xr:uid="{00000000-0002-0000-0600-000005000000}"/>
    <dataValidation allowBlank="1" showInputMessage="1" prompt="Tālāk esošajā šūnā ievadiet mēneša piezīmes" sqref="D14:H14" xr:uid="{00000000-0002-0000-0600-000006000000}"/>
    <dataValidation allowBlank="1" showInputMessage="1" showErrorMessage="1" prompt="Šajā rindā iekļauti nedēļas dienu nosaukumi šim kalendāram. Šajā šūnā iekļauta nedēļas sākuma diena. Lai mainītu nedēļas sākuma dienu, atlasiet jaunu nedēļas dienu janvāra darblapā šūnā L5." sqref="B3" xr:uid="{00000000-0002-0000-0600-000007000000}"/>
  </dataValidations>
  <printOptions horizontalCentered="1"/>
  <pageMargins left="0.25" right="0.25" top="0.5" bottom="0.5" header="0.3" footer="0.3"/>
  <pageSetup paperSize="9" scale="93" orientation="landscape" r:id="rId1"/>
  <headerFooter differentFirst="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7" tint="0.59999389629810485"/>
    <pageSetUpPr fitToPage="1"/>
  </sheetPr>
  <dimension ref="B1:I15"/>
  <sheetViews>
    <sheetView showGridLines="0" workbookViewId="0"/>
  </sheetViews>
  <sheetFormatPr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54" t="str">
        <f>"Augusts "&amp;KalendāraisGads</f>
        <v>Augusts 2025</v>
      </c>
      <c r="C2" s="54"/>
      <c r="D2" s="54"/>
      <c r="E2" s="2"/>
      <c r="F2" s="2"/>
      <c r="G2" s="2"/>
      <c r="H2" s="3"/>
    </row>
    <row r="3" spans="2:9" s="10" customFormat="1" ht="24" customHeight="1">
      <c r="B3" s="29" t="str">
        <f>NedēļasSākums</f>
        <v>pirmdiena</v>
      </c>
      <c r="C3" s="30" t="str">
        <f t="shared" ref="C3:H3" si="0">TEXT(C4,"dddd")</f>
        <v>otrdiena</v>
      </c>
      <c r="D3" s="30" t="str">
        <f t="shared" si="0"/>
        <v>trešdiena</v>
      </c>
      <c r="E3" s="30" t="str">
        <f t="shared" si="0"/>
        <v>ceturtdiena</v>
      </c>
      <c r="F3" s="30" t="str">
        <f t="shared" si="0"/>
        <v>piektdiena</v>
      </c>
      <c r="G3" s="30" t="str">
        <f t="shared" si="0"/>
        <v>sestdiena</v>
      </c>
      <c r="H3" s="31" t="str">
        <f t="shared" si="0"/>
        <v>svētdiena</v>
      </c>
    </row>
    <row r="4" spans="2:9" s="4" customFormat="1" ht="24" customHeight="1">
      <c r="B4" s="32">
        <f t="array" ref="B4:H4">DienasUnNedēļas+DATE(KalendāraisGads,8,1)-WEEKDAY(DATE(KalendāraisGads,8,1),(NedēļasSākums="Pirmdiena")+1)+1</f>
        <v>45866</v>
      </c>
      <c r="C4" s="32">
        <v>45867</v>
      </c>
      <c r="D4" s="32">
        <v>45868</v>
      </c>
      <c r="E4" s="32">
        <v>45869</v>
      </c>
      <c r="F4" s="32">
        <v>45870</v>
      </c>
      <c r="G4" s="32">
        <v>45871</v>
      </c>
      <c r="H4" s="32">
        <v>45872</v>
      </c>
    </row>
    <row r="5" spans="2:9" s="14" customFormat="1" ht="56.1" customHeight="1">
      <c r="B5" s="34"/>
      <c r="C5" s="34"/>
      <c r="D5" s="34"/>
      <c r="E5" s="34"/>
      <c r="F5" s="34"/>
      <c r="G5" s="34"/>
      <c r="H5" s="34"/>
    </row>
    <row r="6" spans="2:9" s="4" customFormat="1" ht="24" customHeight="1">
      <c r="B6" s="35">
        <f t="array" ref="B6:H6">DienasUnNedēļas+DATE(KalendāraisGads,8,1)-WEEKDAY(DATE(KalendāraisGads,8,1),(NedēļasSākums="Pirmdiena")+1)+8</f>
        <v>45873</v>
      </c>
      <c r="C6" s="35">
        <v>45874</v>
      </c>
      <c r="D6" s="35">
        <v>45875</v>
      </c>
      <c r="E6" s="35">
        <v>45876</v>
      </c>
      <c r="F6" s="35">
        <v>45877</v>
      </c>
      <c r="G6" s="35">
        <v>45878</v>
      </c>
      <c r="H6" s="35">
        <v>45879</v>
      </c>
    </row>
    <row r="7" spans="2:9" s="14" customFormat="1" ht="56.1" customHeight="1">
      <c r="B7" s="33"/>
      <c r="C7" s="33"/>
      <c r="D7" s="33"/>
      <c r="E7" s="33"/>
      <c r="F7" s="33"/>
      <c r="G7" s="33"/>
      <c r="H7" s="33"/>
    </row>
    <row r="8" spans="2:9" s="4" customFormat="1" ht="24" customHeight="1">
      <c r="B8" s="36">
        <f t="array" ref="B8:H8">DienasUnNedēļas+DATE(KalendāraisGads,8,1)-WEEKDAY(DATE(KalendāraisGads,8,1),(NedēļasSākums="Pirmdiena")+1)+15</f>
        <v>45880</v>
      </c>
      <c r="C8" s="36">
        <v>45881</v>
      </c>
      <c r="D8" s="36">
        <v>45882</v>
      </c>
      <c r="E8" s="36">
        <v>45883</v>
      </c>
      <c r="F8" s="36">
        <v>45884</v>
      </c>
      <c r="G8" s="36">
        <v>45885</v>
      </c>
      <c r="H8" s="36">
        <v>45886</v>
      </c>
    </row>
    <row r="9" spans="2:9" s="14" customFormat="1" ht="56.1" customHeight="1">
      <c r="B9" s="34"/>
      <c r="C9" s="34"/>
      <c r="D9" s="34"/>
      <c r="E9" s="34"/>
      <c r="F9" s="34"/>
      <c r="G9" s="34"/>
      <c r="H9" s="34"/>
    </row>
    <row r="10" spans="2:9" s="4" customFormat="1" ht="24" customHeight="1">
      <c r="B10" s="35">
        <f t="array" ref="B10:H10">DienasUnNedēļas+DATE(KalendāraisGads,8,1)-WEEKDAY(DATE(KalendāraisGads,8,1),(NedēļasSākums="Pirmdiena")+1)+22</f>
        <v>45887</v>
      </c>
      <c r="C10" s="35">
        <v>45888</v>
      </c>
      <c r="D10" s="35">
        <v>45889</v>
      </c>
      <c r="E10" s="35">
        <v>45890</v>
      </c>
      <c r="F10" s="35">
        <v>45891</v>
      </c>
      <c r="G10" s="35">
        <v>45892</v>
      </c>
      <c r="H10" s="35">
        <v>45893</v>
      </c>
    </row>
    <row r="11" spans="2:9" s="14" customFormat="1" ht="56.1" customHeight="1">
      <c r="B11" s="33"/>
      <c r="C11" s="33"/>
      <c r="D11" s="33"/>
      <c r="E11" s="33"/>
      <c r="F11" s="33"/>
      <c r="G11" s="33"/>
      <c r="H11" s="33"/>
    </row>
    <row r="12" spans="2:9" s="4" customFormat="1" ht="24" customHeight="1">
      <c r="B12" s="36">
        <f t="array" ref="B12:H12">DienasUnNedēļas+DATE(KalendāraisGads,8,1)-WEEKDAY(DATE(KalendāraisGads,8,1),(NedēļasSākums="Pirmdiena")+1)+29</f>
        <v>45894</v>
      </c>
      <c r="C12" s="36">
        <v>45895</v>
      </c>
      <c r="D12" s="36">
        <v>45896</v>
      </c>
      <c r="E12" s="36">
        <v>45897</v>
      </c>
      <c r="F12" s="36">
        <v>45898</v>
      </c>
      <c r="G12" s="36">
        <v>45899</v>
      </c>
      <c r="H12" s="36">
        <v>45900</v>
      </c>
    </row>
    <row r="13" spans="2:9" s="14" customFormat="1" ht="56.1" customHeight="1">
      <c r="B13" s="34"/>
      <c r="C13" s="34"/>
      <c r="D13" s="34"/>
      <c r="E13" s="34"/>
      <c r="F13" s="34"/>
      <c r="G13" s="34"/>
      <c r="H13" s="34"/>
    </row>
    <row r="14" spans="2:9" s="4" customFormat="1" ht="24" customHeight="1">
      <c r="B14" s="35">
        <f t="array" ref="B14:C14">DienasUnNedēļas+DATE(KalendāraisGads,8,1)-WEEKDAY(DATE(KalendāraisGads,8,1),(NedēļasSākums="Pirmdiena")+1)+36</f>
        <v>45901</v>
      </c>
      <c r="C14" s="35">
        <v>45902</v>
      </c>
      <c r="D14" s="55" t="s">
        <v>0</v>
      </c>
      <c r="E14" s="55"/>
      <c r="F14" s="55"/>
      <c r="G14" s="55"/>
      <c r="H14" s="56"/>
    </row>
    <row r="15" spans="2:9" s="14" customFormat="1" ht="56.1" customHeight="1">
      <c r="B15" s="33"/>
      <c r="C15" s="33"/>
      <c r="D15" s="57"/>
      <c r="E15" s="57"/>
      <c r="F15" s="57"/>
      <c r="G15" s="57"/>
      <c r="H15" s="58"/>
    </row>
  </sheetData>
  <mergeCells count="3">
    <mergeCell ref="B2:D2"/>
    <mergeCell ref="D14:H14"/>
    <mergeCell ref="D15:H15"/>
  </mergeCells>
  <phoneticPr fontId="21"/>
  <conditionalFormatting sqref="B4:G4">
    <cfRule type="expression" dxfId="9" priority="1">
      <formula>DAY(B4)&gt;8</formula>
    </cfRule>
  </conditionalFormatting>
  <conditionalFormatting sqref="B12:H12 B14:C14">
    <cfRule type="expression" dxfId="8" priority="2">
      <formula>AND(DAY(B12)&gt;=1,DAY(B12)&lt;=15)</formula>
    </cfRule>
  </conditionalFormatting>
  <dataValidations count="8">
    <dataValidation allowBlank="1" showInputMessage="1" showErrorMessage="1" prompt="Automātiski noteikta nedēļas diena" sqref="C3:H3" xr:uid="{00000000-0002-0000-0700-000000000000}"/>
    <dataValidation allowBlank="1" showInputMessage="1" showErrorMessage="1" prompt="Gads šajā šūnā tiek automātiski atjaunināts, pamatojoties uz janvāra darblapā ievadīto gadu. Tālāk esošajā kalendārā ir iepriekšējā un nākamā mēneša datumi ar gaišāku fontu ēnojumu" sqref="B2:D2" xr:uid="{00000000-0002-0000-0700-000001000000}"/>
    <dataValidation allowBlank="1" showInputMessage="1" showErrorMessage="1" prompt="Augusta mēneša kalendārs" sqref="A1" xr:uid="{00000000-0002-0000-0700-000002000000}"/>
    <dataValidation allowBlank="1" showInputMessage="1" showErrorMessage="1" prompt="Šajā rindā iekļauti nedēļas dienu nosaukumi šim kalendāram. Šajā šūnā iekļauta nedēļas sākuma diena. Lai mainītu nedēļas sākuma dienu, atlasiet jaunu nedēļas dienu janvāra darblapā šūnā L5." sqref="B3" xr:uid="{00000000-0002-0000-0700-000003000000}"/>
    <dataValidation allowBlank="1" showInputMessage="1" prompt="Tālāk esošajā šūnā ievadiet mēneša piezīmes" sqref="D14:H14" xr:uid="{00000000-0002-0000-0700-000004000000}"/>
    <dataValidation allowBlank="1" showInputMessage="1" prompt="Šajā šūnā ievadiet mēneša piezīmes" sqref="D15:H15" xr:uid="{00000000-0002-0000-0700-000005000000}"/>
    <dataValidation allowBlank="1" showInputMessage="1" showErrorMessage="1" prompt="Šī rinda un 7., 9., 11., 13. un 15. rinda ir šūnas, kur ievadīt piezīmes, kas saistītas ar kalendāra dienu iepriekšējā šūnā." sqref="B5" xr:uid="{00000000-0002-0000-0700-000006000000}"/>
    <dataValidation allowBlank="1" showInputMessage="1" showErrorMessage="1" prompt="Šajā rindā un 6., 8., 10., 12. un 14. rindā ietvertas nedēļas kalendāra dienas. Ja šajā šūnā nav ietverts cipars 1, tad šī ir diena no iepriekšējā mēneša. Ievadiet piezīmes šūnā D15." sqref="B4" xr:uid="{00000000-0002-0000-0700-000007000000}"/>
  </dataValidations>
  <printOptions horizontalCentered="1"/>
  <pageMargins left="0.25" right="0.25" top="0.5" bottom="0.5" header="0.3" footer="0.3"/>
  <pageSetup paperSize="9" scale="93" orientation="landscape" r:id="rId1"/>
  <headerFooter differentFirst="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5" tint="0.59999389629810485"/>
    <pageSetUpPr fitToPage="1"/>
  </sheetPr>
  <dimension ref="B1:I15"/>
  <sheetViews>
    <sheetView showGridLines="0" zoomScaleNormal="100" workbookViewId="0"/>
  </sheetViews>
  <sheetFormatPr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59" t="str">
        <f>"Septembris "&amp;KalendāraisGads</f>
        <v>Septembris 2025</v>
      </c>
      <c r="C2" s="59"/>
      <c r="D2" s="59"/>
      <c r="E2" s="2"/>
      <c r="F2" s="2"/>
      <c r="G2" s="2"/>
      <c r="H2" s="3"/>
    </row>
    <row r="3" spans="2:9" s="10" customFormat="1" ht="24" customHeight="1">
      <c r="B3" s="18" t="str">
        <f>NedēļasSākums</f>
        <v>pirmdiena</v>
      </c>
      <c r="C3" s="19" t="str">
        <f t="shared" ref="C3:H3" si="0">TEXT(C4,"dddd")</f>
        <v>otrdiena</v>
      </c>
      <c r="D3" s="19" t="str">
        <f t="shared" si="0"/>
        <v>trešdiena</v>
      </c>
      <c r="E3" s="19" t="str">
        <f t="shared" si="0"/>
        <v>ceturtdiena</v>
      </c>
      <c r="F3" s="19" t="str">
        <f t="shared" si="0"/>
        <v>piektdiena</v>
      </c>
      <c r="G3" s="19" t="str">
        <f t="shared" si="0"/>
        <v>sestdiena</v>
      </c>
      <c r="H3" s="20" t="str">
        <f t="shared" si="0"/>
        <v>svētdiena</v>
      </c>
    </row>
    <row r="4" spans="2:9" s="4" customFormat="1" ht="24" customHeight="1">
      <c r="B4" s="37">
        <f t="array" ref="B4:H4">DienasUnNedēļas+DATE(KalendāraisGads,9,1)-WEEKDAY(DATE(KalendāraisGads,9,1),(NedēļasSākums="Pirmdiena")+1)+1</f>
        <v>45901</v>
      </c>
      <c r="C4" s="37">
        <v>45902</v>
      </c>
      <c r="D4" s="37">
        <v>45903</v>
      </c>
      <c r="E4" s="37">
        <v>45904</v>
      </c>
      <c r="F4" s="37">
        <v>45905</v>
      </c>
      <c r="G4" s="37">
        <v>45906</v>
      </c>
      <c r="H4" s="37">
        <v>45907</v>
      </c>
    </row>
    <row r="5" spans="2:9" s="14" customFormat="1" ht="56.1" customHeight="1">
      <c r="B5" s="39"/>
      <c r="C5" s="39"/>
      <c r="D5" s="39"/>
      <c r="E5" s="39"/>
      <c r="F5" s="39"/>
      <c r="G5" s="39"/>
      <c r="H5" s="39"/>
    </row>
    <row r="6" spans="2:9" s="4" customFormat="1" ht="24" customHeight="1">
      <c r="B6" s="40">
        <f t="array" ref="B6:H6">DienasUnNedēļas+DATE(KalendāraisGads,9,1)-WEEKDAY(DATE(KalendāraisGads,9,1),(NedēļasSākums="Pirmdiena")+1)+8</f>
        <v>45908</v>
      </c>
      <c r="C6" s="40">
        <v>45909</v>
      </c>
      <c r="D6" s="40">
        <v>45910</v>
      </c>
      <c r="E6" s="40">
        <v>45911</v>
      </c>
      <c r="F6" s="40">
        <v>45912</v>
      </c>
      <c r="G6" s="40">
        <v>45913</v>
      </c>
      <c r="H6" s="40">
        <v>45914</v>
      </c>
    </row>
    <row r="7" spans="2:9" s="14" customFormat="1" ht="56.1" customHeight="1">
      <c r="B7" s="38"/>
      <c r="C7" s="38"/>
      <c r="D7" s="38"/>
      <c r="E7" s="38"/>
      <c r="F7" s="38"/>
      <c r="G7" s="38"/>
      <c r="H7" s="38"/>
    </row>
    <row r="8" spans="2:9" s="4" customFormat="1" ht="24" customHeight="1">
      <c r="B8" s="41">
        <f t="array" ref="B8:H8">DienasUnNedēļas+DATE(KalendāraisGads,9,1)-WEEKDAY(DATE(KalendāraisGads,9,1),(NedēļasSākums="Pirmdiena")+1)+15</f>
        <v>45915</v>
      </c>
      <c r="C8" s="41">
        <v>45916</v>
      </c>
      <c r="D8" s="41">
        <v>45917</v>
      </c>
      <c r="E8" s="41">
        <v>45918</v>
      </c>
      <c r="F8" s="41">
        <v>45919</v>
      </c>
      <c r="G8" s="41">
        <v>45920</v>
      </c>
      <c r="H8" s="41">
        <v>45921</v>
      </c>
    </row>
    <row r="9" spans="2:9" s="14" customFormat="1" ht="56.1" customHeight="1">
      <c r="B9" s="39"/>
      <c r="C9" s="39"/>
      <c r="D9" s="39"/>
      <c r="E9" s="39"/>
      <c r="F9" s="39"/>
      <c r="G9" s="39"/>
      <c r="H9" s="39"/>
    </row>
    <row r="10" spans="2:9" s="4" customFormat="1" ht="24" customHeight="1">
      <c r="B10" s="40">
        <f t="array" ref="B10:H10">DienasUnNedēļas+DATE(KalendāraisGads,9,1)-WEEKDAY(DATE(KalendāraisGads,9,1),(NedēļasSākums="Pirmdiena")+1)+22</f>
        <v>45922</v>
      </c>
      <c r="C10" s="40">
        <v>45923</v>
      </c>
      <c r="D10" s="40">
        <v>45924</v>
      </c>
      <c r="E10" s="40">
        <v>45925</v>
      </c>
      <c r="F10" s="40">
        <v>45926</v>
      </c>
      <c r="G10" s="40">
        <v>45927</v>
      </c>
      <c r="H10" s="40">
        <v>45928</v>
      </c>
    </row>
    <row r="11" spans="2:9" s="14" customFormat="1" ht="56.1" customHeight="1">
      <c r="B11" s="38"/>
      <c r="C11" s="38"/>
      <c r="D11" s="38"/>
      <c r="E11" s="38"/>
      <c r="F11" s="38"/>
      <c r="G11" s="38"/>
      <c r="H11" s="38"/>
    </row>
    <row r="12" spans="2:9" s="4" customFormat="1" ht="24" customHeight="1">
      <c r="B12" s="41">
        <f t="array" ref="B12:H12">DienasUnNedēļas+DATE(KalendāraisGads,9,1)-WEEKDAY(DATE(KalendāraisGads,9,1),(NedēļasSākums="Pirmdiena")+1)+29</f>
        <v>45929</v>
      </c>
      <c r="C12" s="41">
        <v>45930</v>
      </c>
      <c r="D12" s="41">
        <v>45931</v>
      </c>
      <c r="E12" s="41">
        <v>45932</v>
      </c>
      <c r="F12" s="41">
        <v>45933</v>
      </c>
      <c r="G12" s="41">
        <v>45934</v>
      </c>
      <c r="H12" s="41">
        <v>45935</v>
      </c>
    </row>
    <row r="13" spans="2:9" s="14" customFormat="1" ht="56.1" customHeight="1">
      <c r="B13" s="39"/>
      <c r="C13" s="39"/>
      <c r="D13" s="39"/>
      <c r="E13" s="39"/>
      <c r="F13" s="39"/>
      <c r="G13" s="39"/>
      <c r="H13" s="39"/>
    </row>
    <row r="14" spans="2:9" s="4" customFormat="1" ht="24" customHeight="1">
      <c r="B14" s="40">
        <f t="array" ref="B14:C14">DienasUnNedēļas+DATE(KalendāraisGads,9,1)-WEEKDAY(DATE(KalendāraisGads,9,1),(NedēļasSākums="Pirmdiena")+1)+36</f>
        <v>45936</v>
      </c>
      <c r="C14" s="40">
        <v>45937</v>
      </c>
      <c r="D14" s="60" t="s">
        <v>0</v>
      </c>
      <c r="E14" s="60"/>
      <c r="F14" s="60"/>
      <c r="G14" s="60"/>
      <c r="H14" s="61"/>
    </row>
    <row r="15" spans="2:9" s="14" customFormat="1" ht="56.1" customHeight="1">
      <c r="B15" s="38"/>
      <c r="C15" s="38"/>
      <c r="D15" s="62"/>
      <c r="E15" s="62"/>
      <c r="F15" s="62"/>
      <c r="G15" s="62"/>
      <c r="H15" s="63"/>
    </row>
  </sheetData>
  <mergeCells count="3">
    <mergeCell ref="B2:D2"/>
    <mergeCell ref="D14:H14"/>
    <mergeCell ref="D15:H15"/>
  </mergeCells>
  <phoneticPr fontId="21"/>
  <conditionalFormatting sqref="B4:G4">
    <cfRule type="expression" dxfId="7" priority="1">
      <formula>DAY(B4)&gt;8</formula>
    </cfRule>
  </conditionalFormatting>
  <conditionalFormatting sqref="B12:H12 B14:C14">
    <cfRule type="expression" dxfId="6" priority="2">
      <formula>AND(DAY(B12)&gt;=1,DAY(B12)&lt;=15)</formula>
    </cfRule>
  </conditionalFormatting>
  <dataValidations count="8">
    <dataValidation allowBlank="1" showInputMessage="1" showErrorMessage="1" prompt="Automātiski noteikta nedēļas diena" sqref="C3:H3" xr:uid="{00000000-0002-0000-0800-000000000000}"/>
    <dataValidation allowBlank="1" showInputMessage="1" showErrorMessage="1" prompt="Gads šajā šūnā tiek automātiski atjaunināts, pamatojoties uz janvāra darblapā ievadīto gadu. Tālāk esošajā kalendārā ir iepriekšējā un nākamā mēneša datumi ar gaišāku fontu ēnojumu" sqref="B2:D2" xr:uid="{00000000-0002-0000-0800-000001000000}"/>
    <dataValidation allowBlank="1" showInputMessage="1" showErrorMessage="1" prompt="Septembra mēneša kalendārs" sqref="A1" xr:uid="{00000000-0002-0000-0800-000002000000}"/>
    <dataValidation allowBlank="1" showInputMessage="1" showErrorMessage="1" prompt="Šajā rindā un 6., 8., 10., 12. un 14. rindā ietvertas nedēļas kalendāra dienas. Ja šajā šūnā nav ietverts cipars 1, tad šī ir diena no iepriekšējā mēneša. Ievadiet piezīmes šūnā D15." sqref="B4" xr:uid="{00000000-0002-0000-0800-000003000000}"/>
    <dataValidation allowBlank="1" showInputMessage="1" showErrorMessage="1" prompt="Šī rinda un 7., 9., 11., 13. un 15. rinda ir šūnas, kur ievadīt piezīmes, kas saistītas ar kalendāra dienu iepriekšējā šūnā." sqref="B5" xr:uid="{00000000-0002-0000-0800-000004000000}"/>
    <dataValidation allowBlank="1" showInputMessage="1" prompt="Šajā šūnā ievadiet mēneša piezīmes" sqref="D15:H15" xr:uid="{00000000-0002-0000-0800-000005000000}"/>
    <dataValidation allowBlank="1" showInputMessage="1" prompt="Tālāk esošajā šūnā ievadiet mēneša piezīmes" sqref="D14:H14" xr:uid="{00000000-0002-0000-0800-000006000000}"/>
    <dataValidation allowBlank="1" showInputMessage="1" showErrorMessage="1" prompt="Šajā rindā iekļauti nedēļas dienu nosaukumi šim kalendāram. Šajā šūnā iekļauta nedēļas sākuma diena. Lai mainītu nedēļas sākuma dienu, atlasiet jaunu nedēļas dienu janvāra darblapā šūnā L5." sqref="B3" xr:uid="{00000000-0002-0000-0800-000007000000}"/>
  </dataValidations>
  <printOptions horizontalCentered="1"/>
  <pageMargins left="0.25" right="0.25" top="0.5" bottom="0.5" header="0.3" footer="0.3"/>
  <pageSetup paperSize="9" scale="93" orientation="landscape" r:id="rId1"/>
  <headerFooter differentFirst="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tatus xmlns="71af3243-3dd4-4a8d-8c0d-dd76da1f02a5">Not started</Status>
    <MediaServiceKeyPoints xmlns="71af3243-3dd4-4a8d-8c0d-dd76da1f02a5"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12" ma:contentTypeDescription="Create a new document." ma:contentTypeScope="" ma:versionID="426e97fa315356fffbdcd9876fe988c2">
  <xsd:schema xmlns:xsd="http://www.w3.org/2001/XMLSchema" xmlns:xs="http://www.w3.org/2001/XMLSchema" xmlns:p="http://schemas.microsoft.com/office/2006/metadata/properties" xmlns:ns2="71af3243-3dd4-4a8d-8c0d-dd76da1f02a5" xmlns:ns3="16c05727-aa75-4e4a-9b5f-8a80a1165891" targetNamespace="http://schemas.microsoft.com/office/2006/metadata/properties" ma:root="true" ma:fieldsID="14b8f0def80e6d70ce3def20c90759ae" ns2:_="" ns3:_="">
    <xsd:import namespace="71af3243-3dd4-4a8d-8c0d-dd76da1f02a5"/>
    <xsd:import namespace="16c05727-aa75-4e4a-9b5f-8a80a1165891"/>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element ref="ns2:MediaServiceDateTaken" minOccurs="0"/>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internalName="MediaServiceOCR" ma:readOnly="true">
      <xsd:simpleType>
        <xsd:restriction base="dms:Note">
          <xsd:maxLength value="255"/>
        </xsd:restriction>
      </xsd:simpleType>
    </xsd:element>
    <xsd:element name="MediaServiceAutoTags" ma:index="11" nillable="true" ma:displayName="MediaServiceAutoTags"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fals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Status" ma:index="19" nillable="true" ma:displayName="Status" ma:default="Not started" ma:format="Dropdown" ma:internalName="Status">
      <xsd:simpleType>
        <xsd:restriction base="dms:Choice">
          <xsd:enumeration value="Not started"/>
          <xsd:enumeration value="In Progress"/>
          <xsd:enumeration value="Completed"/>
        </xsd:restriction>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60D437D-D97C-4174-9BD0-B6C4706C93C2}">
  <ds:schemaRefs>
    <ds:schemaRef ds:uri="http://schemas.microsoft.com/office/2006/metadata/properties"/>
    <ds:schemaRef ds:uri="http://schemas.microsoft.com/office/infopath/2007/PartnerControls"/>
    <ds:schemaRef ds:uri="71af3243-3dd4-4a8d-8c0d-dd76da1f02a5"/>
  </ds:schemaRefs>
</ds:datastoreItem>
</file>

<file path=customXml/itemProps2.xml><?xml version="1.0" encoding="utf-8"?>
<ds:datastoreItem xmlns:ds="http://schemas.openxmlformats.org/officeDocument/2006/customXml" ds:itemID="{3BF997A1-6F4D-40DF-902F-6A09A77F9752}">
  <ds:schemaRefs>
    <ds:schemaRef ds:uri="http://schemas.microsoft.com/sharepoint/v3/contenttype/forms"/>
  </ds:schemaRefs>
</ds:datastoreItem>
</file>

<file path=customXml/itemProps3.xml><?xml version="1.0" encoding="utf-8"?>
<ds:datastoreItem xmlns:ds="http://schemas.openxmlformats.org/officeDocument/2006/customXml" ds:itemID="{65DF88E0-C534-44A9-B15A-DDE8DD2204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af3243-3dd4-4a8d-8c0d-dd76da1f02a5"/>
    <ds:schemaRef ds:uri="16c05727-aa75-4e4a-9b5f-8a80a11658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TM11829122</Template>
  <Application>Microsoft Excel</Application>
  <DocSecurity>0</DocSecurity>
  <ScaleCrop>false</ScaleCrop>
  <HeadingPairs>
    <vt:vector size="4" baseType="variant">
      <vt:variant>
        <vt:lpstr>Darblapas</vt:lpstr>
      </vt:variant>
      <vt:variant>
        <vt:i4>12</vt:i4>
      </vt:variant>
      <vt:variant>
        <vt:lpstr>Diapazoni ar nosaukumiem</vt:lpstr>
      </vt:variant>
      <vt:variant>
        <vt:i4>39</vt:i4>
      </vt:variant>
    </vt:vector>
  </HeadingPairs>
  <TitlesOfParts>
    <vt:vector size="51" baseType="lpstr">
      <vt:lpstr>Janvāris</vt:lpstr>
      <vt:lpstr>Februāris</vt:lpstr>
      <vt:lpstr>Marts</vt:lpstr>
      <vt:lpstr>Aprīlis</vt:lpstr>
      <vt:lpstr>Maijs</vt:lpstr>
      <vt:lpstr>Jūnijs</vt:lpstr>
      <vt:lpstr>Jūlijs</vt:lpstr>
      <vt:lpstr>Augusts</vt:lpstr>
      <vt:lpstr>Septembris</vt:lpstr>
      <vt:lpstr>Oktobris</vt:lpstr>
      <vt:lpstr>Novembris</vt:lpstr>
      <vt:lpstr>Decembris</vt:lpstr>
      <vt:lpstr>ColumnTitleRegion1..H12.1</vt:lpstr>
      <vt:lpstr>ColumnTitleRegion1..H12.10</vt:lpstr>
      <vt:lpstr>ColumnTitleRegion1..H12.11</vt:lpstr>
      <vt:lpstr>ColumnTitleRegion1..H12.12</vt:lpstr>
      <vt:lpstr>ColumnTitleRegion1..H12.2</vt:lpstr>
      <vt:lpstr>ColumnTitleRegion1..H12.3</vt:lpstr>
      <vt:lpstr>ColumnTitleRegion1..H12.4</vt:lpstr>
      <vt:lpstr>ColumnTitleRegion1..H12.5</vt:lpstr>
      <vt:lpstr>ColumnTitleRegion1..H12.6</vt:lpstr>
      <vt:lpstr>ColumnTitleRegion1..H12.7</vt:lpstr>
      <vt:lpstr>ColumnTitleRegion1..H12.8</vt:lpstr>
      <vt:lpstr>ColumnTitleRegion1..H12.9</vt:lpstr>
      <vt:lpstr>ColumnTitleRegion2..C14.1</vt:lpstr>
      <vt:lpstr>ColumnTitleRegion2..C14.10</vt:lpstr>
      <vt:lpstr>ColumnTitleRegion2..C14.11</vt:lpstr>
      <vt:lpstr>ColumnTitleRegion2..C14.12</vt:lpstr>
      <vt:lpstr>ColumnTitleRegion2..C14.2</vt:lpstr>
      <vt:lpstr>ColumnTitleRegion2..C14.3</vt:lpstr>
      <vt:lpstr>ColumnTitleRegion2..C14.4</vt:lpstr>
      <vt:lpstr>ColumnTitleRegion2..C14.5</vt:lpstr>
      <vt:lpstr>ColumnTitleRegion2..C14.6</vt:lpstr>
      <vt:lpstr>ColumnTitleRegion2..C14.7</vt:lpstr>
      <vt:lpstr>ColumnTitleRegion2..C14.8</vt:lpstr>
      <vt:lpstr>ColumnTitleRegion2..C14.9</vt:lpstr>
      <vt:lpstr>Aprīlis!Drukas_apgabals</vt:lpstr>
      <vt:lpstr>Augusts!Drukas_apgabals</vt:lpstr>
      <vt:lpstr>Decembris!Drukas_apgabals</vt:lpstr>
      <vt:lpstr>Februāris!Drukas_apgabals</vt:lpstr>
      <vt:lpstr>Janvāris!Drukas_apgabals</vt:lpstr>
      <vt:lpstr>Jūlijs!Drukas_apgabals</vt:lpstr>
      <vt:lpstr>Jūnijs!Drukas_apgabals</vt:lpstr>
      <vt:lpstr>Maijs!Drukas_apgabals</vt:lpstr>
      <vt:lpstr>Marts!Drukas_apgabals</vt:lpstr>
      <vt:lpstr>Novembris!Drukas_apgabals</vt:lpstr>
      <vt:lpstr>Oktobris!Drukas_apgabals</vt:lpstr>
      <vt:lpstr>Septembris!Drukas_apgabals</vt:lpstr>
      <vt:lpstr>KalendāraisGads</vt:lpstr>
      <vt:lpstr>NedēļasSākums</vt:lpstr>
      <vt:lpstr>RowTitleRegion1..K3</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lastModifiedBy/>
  <dcterms:created xsi:type="dcterms:W3CDTF">2020-10-07T05:20:26Z</dcterms:created>
  <dcterms:modified xsi:type="dcterms:W3CDTF">2025-04-02T14:15:07Z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ies>
</file>